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10365" activeTab="0"/>
  </bookViews>
  <sheets>
    <sheet name="2013EUR" sheetId="1" r:id="rId1"/>
    <sheet name="2003EUR" sheetId="2" r:id="rId2"/>
    <sheet name="1999DM" sheetId="3" r:id="rId3"/>
    <sheet name="1995DM" sheetId="4" r:id="rId4"/>
  </sheets>
  <definedNames>
    <definedName name="_xlnm.Print_Area" localSheetId="2">'1999DM'!$A$1:$I$38</definedName>
    <definedName name="_xlnm.Print_Area" localSheetId="1">'2003EUR'!$A$1:$I$38</definedName>
    <definedName name="_xlnm.Print_Area" localSheetId="0">'2013EUR'!$A$1:$I$38</definedName>
    <definedName name="Druckbereich_MI" localSheetId="2">'1999DM'!$A$1:$K$38</definedName>
    <definedName name="Druckbereich_MI" localSheetId="1">'2003EUR'!$A$1:$K$38</definedName>
    <definedName name="Druckbereich_MI" localSheetId="0">'2013EUR'!$A$1:$K$38</definedName>
  </definedNames>
  <calcPr calcMode="manual" fullCalcOnLoad="1"/>
</workbook>
</file>

<file path=xl/comments1.xml><?xml version="1.0" encoding="utf-8"?>
<comments xmlns="http://schemas.openxmlformats.org/spreadsheetml/2006/main">
  <authors>
    <author>HuberG</author>
  </authors>
  <commentList>
    <comment ref="H3" authorId="0">
      <text>
        <r>
          <rPr>
            <b/>
            <sz val="8"/>
            <rFont val="Tahoma"/>
            <family val="0"/>
          </rPr>
          <t>2 m Anlage rund 2000 EUR günstiger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<sst xmlns="http://schemas.openxmlformats.org/spreadsheetml/2006/main" count="269" uniqueCount="90">
  <si>
    <t>Vollkostenrechnung für 1 ha Ertragsreben</t>
  </si>
  <si>
    <t>Neuanlage</t>
  </si>
  <si>
    <t>EUR/ha</t>
  </si>
  <si>
    <t>Materialkosten</t>
  </si>
  <si>
    <t>Beispiel KTBL-DS 2001 S.20 abgerundet</t>
  </si>
  <si>
    <t>Junganlage</t>
  </si>
  <si>
    <t>1.Jahr</t>
  </si>
  <si>
    <t>2.Jahr</t>
  </si>
  <si>
    <t>3.Jahr</t>
  </si>
  <si>
    <t>Z.Summe</t>
  </si>
  <si>
    <t>8,75 EUR/AKh= Ecklohn 2001</t>
  </si>
  <si>
    <t>Düngung EUR</t>
  </si>
  <si>
    <t>(BML-Datenanalysen)</t>
  </si>
  <si>
    <t>Pfl.schutzmittel EUR</t>
  </si>
  <si>
    <t>(Ertragslage 2002 Garten u. Weinbau)</t>
  </si>
  <si>
    <t>Variable Maschk.EUR</t>
  </si>
  <si>
    <t>AKh/ha</t>
  </si>
  <si>
    <t xml:space="preserve"> </t>
  </si>
  <si>
    <t>EUR/AKh</t>
  </si>
  <si>
    <t>Arbeitskosten</t>
  </si>
  <si>
    <t>abzüglich 1/2 Ertrag dt/ha</t>
  </si>
  <si>
    <t>| EUR/dt</t>
  </si>
  <si>
    <t>Anlagekosten Summe am Ende des 3. Jahres</t>
  </si>
  <si>
    <t xml:space="preserve">Entstehende Belastung je Jahr bei </t>
  </si>
  <si>
    <t>Ertragsjahren</t>
  </si>
  <si>
    <t>Feste Kosten</t>
  </si>
  <si>
    <t>Afa der Anlage</t>
  </si>
  <si>
    <t>3%Bodenverzins =</t>
  </si>
  <si>
    <t>Verzinsung der Anlage</t>
  </si>
  <si>
    <t>%</t>
  </si>
  <si>
    <t>1/2 Satz</t>
  </si>
  <si>
    <t>Verzinsung des Bodens</t>
  </si>
  <si>
    <t>% von</t>
  </si>
  <si>
    <t>Anlage/Bodenk.Kosten</t>
  </si>
  <si>
    <t>Afa der Masch.</t>
  </si>
  <si>
    <t>ca.5haBetr.</t>
  </si>
  <si>
    <t>Afa/Zins</t>
  </si>
  <si>
    <t>Verzinsung der Masch.</t>
  </si>
  <si>
    <t>Allgemeine Betriebskosten</t>
  </si>
  <si>
    <t>ca.</t>
  </si>
  <si>
    <t>Versicherungen</t>
  </si>
  <si>
    <t>(keine Hagelv.)</t>
  </si>
  <si>
    <t>mit Hagelvers.</t>
  </si>
  <si>
    <t>Berufsgenossenschaft</t>
  </si>
  <si>
    <t>(Verss.12000 (5 %Prämie)</t>
  </si>
  <si>
    <t>Grundsteuer</t>
  </si>
  <si>
    <t>?Steuerberatungskosten Buchführung</t>
  </si>
  <si>
    <t>Stabifond</t>
  </si>
  <si>
    <t>Sonstige Abgaben(Beitrag Berufsverband u.a.)</t>
  </si>
  <si>
    <t>Energiek.Wasser Telefon u.a.</t>
  </si>
  <si>
    <t>Variable Kosten</t>
  </si>
  <si>
    <t>Drahtrahmenreparaturk.Bindematerial</t>
  </si>
  <si>
    <t>Pflanzenschutzkosten</t>
  </si>
  <si>
    <t>Düngemittel</t>
  </si>
  <si>
    <t>variable Maschinenkosten</t>
  </si>
  <si>
    <t>Gestehungskosten je Jahr und Hektar</t>
  </si>
  <si>
    <t>Gestehungskosten bei dt/ha</t>
  </si>
  <si>
    <t>EUR/kg</t>
  </si>
  <si>
    <t>DM/ha</t>
  </si>
  <si>
    <t>Beispiel KTBL-DS 1998 S.23 abgerundet</t>
  </si>
  <si>
    <t>16,78 DM/AKh= Ecklohn 1999</t>
  </si>
  <si>
    <t>Düngung DM</t>
  </si>
  <si>
    <t>Pfl.schutzmittel DM</t>
  </si>
  <si>
    <t>(Ertragslage 2000 Garten u. Weinbau)</t>
  </si>
  <si>
    <t>Variable Maschk.DM</t>
  </si>
  <si>
    <t>DM/AKh</t>
  </si>
  <si>
    <t>| DM/dt</t>
  </si>
  <si>
    <t>Abzug Beihilfe</t>
  </si>
  <si>
    <t>(Verss.23000 (5 %Prämie)</t>
  </si>
  <si>
    <t>DM/kg</t>
  </si>
  <si>
    <t>Anlagekosten siehe Exeltab. Materialk. bzw.</t>
  </si>
  <si>
    <t>Beispiel KTBL-DS 2013 S.30 Gassenbr1.80x1,0</t>
  </si>
  <si>
    <t>10,55 EUR/AKh= Ecklohn 2009</t>
  </si>
  <si>
    <t>(Ertragslage 2011 Garten u. Weinbau)</t>
  </si>
  <si>
    <t>(BMELV-Datenanalysen)</t>
  </si>
  <si>
    <t>2%Bodenverzins =</t>
  </si>
  <si>
    <t>Weinfond</t>
  </si>
  <si>
    <t>11,89 EuR/Akh=Ecklohn 2011 Hessen</t>
  </si>
  <si>
    <t>Beispiel KTBL-DS 1995 S.23 abgerundet</t>
  </si>
  <si>
    <t>Düngung</t>
  </si>
  <si>
    <t>Pfl.schutzmittel</t>
  </si>
  <si>
    <t>Variable Maschk.</t>
  </si>
  <si>
    <t>DM/dt</t>
  </si>
  <si>
    <t>4%Bodenverzins =1/2 Satz zuwenig 8%Kredit</t>
  </si>
  <si>
    <t>(verss.23000 (5 %Prämie)</t>
  </si>
  <si>
    <t>variable Kosten</t>
  </si>
  <si>
    <t>3. Jahr Kostendeckung durch Ertrag</t>
  </si>
  <si>
    <t>deshalb nur 2 Jahre Jungfeld</t>
  </si>
  <si>
    <t>Anlagekosten Summe am Ende des 2. Jahres</t>
  </si>
  <si>
    <t>abzüglich...Ertrag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</si>
</sst>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0.00_)"/>
    <numFmt numFmtId="174" formatCode="General_)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35">
    <xf numFmtId="174" fontId="0" fillId="0" borderId="0" xfId="0" applyAlignment="1">
      <alignment/>
    </xf>
    <xf numFmtId="174" fontId="4" fillId="0" borderId="0" xfId="0" applyFont="1" applyAlignment="1">
      <alignment horizontal="left"/>
    </xf>
    <xf numFmtId="174" fontId="4" fillId="0" borderId="0" xfId="0" applyFont="1" applyAlignment="1">
      <alignment/>
    </xf>
    <xf numFmtId="174" fontId="5" fillId="0" borderId="0" xfId="0" applyFont="1" applyAlignment="1">
      <alignment horizontal="left"/>
    </xf>
    <xf numFmtId="174" fontId="5" fillId="0" borderId="0" xfId="0" applyFont="1" applyAlignment="1">
      <alignment/>
    </xf>
    <xf numFmtId="172" fontId="5" fillId="0" borderId="0" xfId="0" applyNumberFormat="1" applyFont="1" applyAlignment="1" applyProtection="1">
      <alignment horizontal="left"/>
      <protection/>
    </xf>
    <xf numFmtId="172" fontId="5" fillId="0" borderId="0" xfId="0" applyNumberFormat="1" applyFont="1" applyAlignment="1" applyProtection="1">
      <alignment/>
      <protection/>
    </xf>
    <xf numFmtId="174" fontId="1" fillId="0" borderId="1" xfId="0" applyFont="1" applyBorder="1" applyAlignment="1">
      <alignment horizontal="left"/>
    </xf>
    <xf numFmtId="174" fontId="4" fillId="0" borderId="2" xfId="0" applyFont="1" applyBorder="1" applyAlignment="1">
      <alignment/>
    </xf>
    <xf numFmtId="174" fontId="4" fillId="0" borderId="3" xfId="0" applyFont="1" applyBorder="1" applyAlignment="1">
      <alignment/>
    </xf>
    <xf numFmtId="174" fontId="1" fillId="0" borderId="4" xfId="0" applyFont="1" applyBorder="1" applyAlignment="1">
      <alignment horizontal="left"/>
    </xf>
    <xf numFmtId="174" fontId="1" fillId="0" borderId="5" xfId="0" applyFont="1" applyBorder="1" applyAlignment="1">
      <alignment horizontal="left"/>
    </xf>
    <xf numFmtId="174" fontId="4" fillId="0" borderId="6" xfId="0" applyFont="1" applyBorder="1" applyAlignment="1">
      <alignment/>
    </xf>
    <xf numFmtId="174" fontId="4" fillId="0" borderId="7" xfId="0" applyFont="1" applyBorder="1" applyAlignment="1">
      <alignment/>
    </xf>
    <xf numFmtId="174" fontId="1" fillId="0" borderId="8" xfId="0" applyFont="1" applyBorder="1" applyAlignment="1">
      <alignment/>
    </xf>
    <xf numFmtId="174" fontId="1" fillId="0" borderId="9" xfId="0" applyFont="1" applyBorder="1" applyAlignment="1">
      <alignment horizontal="left"/>
    </xf>
    <xf numFmtId="174" fontId="1" fillId="0" borderId="10" xfId="0" applyFont="1" applyBorder="1" applyAlignment="1">
      <alignment/>
    </xf>
    <xf numFmtId="174" fontId="1" fillId="0" borderId="10" xfId="0" applyFont="1" applyBorder="1" applyAlignment="1">
      <alignment horizontal="left"/>
    </xf>
    <xf numFmtId="174" fontId="1" fillId="0" borderId="11" xfId="0" applyFont="1" applyBorder="1" applyAlignment="1">
      <alignment horizontal="left"/>
    </xf>
    <xf numFmtId="174" fontId="1" fillId="0" borderId="4" xfId="0" applyFont="1" applyBorder="1" applyAlignment="1">
      <alignment/>
    </xf>
    <xf numFmtId="174" fontId="4" fillId="0" borderId="1" xfId="0" applyFont="1" applyBorder="1" applyAlignment="1">
      <alignment horizontal="left"/>
    </xf>
    <xf numFmtId="174" fontId="4" fillId="0" borderId="12" xfId="0" applyFont="1" applyBorder="1" applyAlignment="1">
      <alignment/>
    </xf>
    <xf numFmtId="174" fontId="4" fillId="0" borderId="13" xfId="0" applyFont="1" applyBorder="1" applyAlignment="1">
      <alignment horizontal="left"/>
    </xf>
    <xf numFmtId="174" fontId="4" fillId="0" borderId="0" xfId="0" applyFont="1" applyBorder="1" applyAlignment="1">
      <alignment/>
    </xf>
    <xf numFmtId="174" fontId="4" fillId="0" borderId="9" xfId="0" applyFont="1" applyBorder="1" applyAlignment="1">
      <alignment horizontal="left"/>
    </xf>
    <xf numFmtId="174" fontId="4" fillId="0" borderId="10" xfId="0" applyFont="1" applyBorder="1" applyAlignment="1">
      <alignment/>
    </xf>
    <xf numFmtId="174" fontId="4" fillId="0" borderId="0" xfId="0" applyFont="1" applyBorder="1" applyAlignment="1">
      <alignment horizontal="left"/>
    </xf>
    <xf numFmtId="174" fontId="4" fillId="0" borderId="5" xfId="0" applyFont="1" applyBorder="1" applyAlignment="1">
      <alignment/>
    </xf>
    <xf numFmtId="174" fontId="4" fillId="0" borderId="14" xfId="0" applyFont="1" applyBorder="1" applyAlignment="1">
      <alignment/>
    </xf>
    <xf numFmtId="174" fontId="4" fillId="0" borderId="10" xfId="0" applyFont="1" applyBorder="1" applyAlignment="1">
      <alignment horizontal="right"/>
    </xf>
    <xf numFmtId="174" fontId="4" fillId="0" borderId="8" xfId="0" applyFont="1" applyBorder="1" applyAlignment="1">
      <alignment/>
    </xf>
    <xf numFmtId="174" fontId="1" fillId="0" borderId="2" xfId="0" applyFont="1" applyBorder="1" applyAlignment="1">
      <alignment/>
    </xf>
    <xf numFmtId="174" fontId="1" fillId="0" borderId="2" xfId="0" applyFont="1" applyBorder="1" applyAlignment="1">
      <alignment horizontal="left"/>
    </xf>
    <xf numFmtId="174" fontId="1" fillId="0" borderId="3" xfId="0" applyFont="1" applyBorder="1" applyAlignment="1">
      <alignment/>
    </xf>
    <xf numFmtId="174" fontId="4" fillId="0" borderId="4" xfId="0" applyFont="1" applyBorder="1" applyAlignment="1">
      <alignment/>
    </xf>
    <xf numFmtId="174" fontId="4" fillId="0" borderId="4" xfId="0" applyFont="1" applyBorder="1" applyAlignment="1">
      <alignment horizontal="left"/>
    </xf>
    <xf numFmtId="172" fontId="4" fillId="0" borderId="12" xfId="0" applyNumberFormat="1" applyFont="1" applyBorder="1" applyAlignment="1" applyProtection="1">
      <alignment/>
      <protection/>
    </xf>
    <xf numFmtId="174" fontId="4" fillId="0" borderId="5" xfId="0" applyFont="1" applyBorder="1" applyAlignment="1">
      <alignment horizontal="left"/>
    </xf>
    <xf numFmtId="172" fontId="4" fillId="0" borderId="14" xfId="0" applyNumberFormat="1" applyFont="1" applyBorder="1" applyAlignment="1" applyProtection="1">
      <alignment/>
      <protection/>
    </xf>
    <xf numFmtId="172" fontId="4" fillId="0" borderId="4" xfId="0" applyNumberFormat="1" applyFont="1" applyBorder="1" applyAlignment="1" applyProtection="1">
      <alignment/>
      <protection/>
    </xf>
    <xf numFmtId="172" fontId="4" fillId="0" borderId="15" xfId="0" applyNumberFormat="1" applyFont="1" applyBorder="1" applyAlignment="1" applyProtection="1">
      <alignment/>
      <protection/>
    </xf>
    <xf numFmtId="172" fontId="1" fillId="0" borderId="11" xfId="0" applyNumberFormat="1" applyFont="1" applyBorder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4" fontId="1" fillId="0" borderId="0" xfId="0" applyFont="1" applyAlignment="1">
      <alignment horizontal="left"/>
    </xf>
    <xf numFmtId="174" fontId="2" fillId="0" borderId="9" xfId="0" applyFont="1" applyBorder="1" applyAlignment="1">
      <alignment horizontal="left"/>
    </xf>
    <xf numFmtId="174" fontId="2" fillId="0" borderId="10" xfId="0" applyFont="1" applyBorder="1" applyAlignment="1">
      <alignment horizontal="left"/>
    </xf>
    <xf numFmtId="174" fontId="2" fillId="0" borderId="10" xfId="0" applyFont="1" applyBorder="1" applyAlignment="1">
      <alignment/>
    </xf>
    <xf numFmtId="174" fontId="2" fillId="0" borderId="11" xfId="0" applyFont="1" applyBorder="1" applyAlignment="1">
      <alignment/>
    </xf>
    <xf numFmtId="174" fontId="1" fillId="0" borderId="3" xfId="0" applyFont="1" applyBorder="1" applyAlignment="1">
      <alignment/>
    </xf>
    <xf numFmtId="174" fontId="1" fillId="0" borderId="0" xfId="0" applyFont="1" applyBorder="1" applyAlignment="1">
      <alignment/>
    </xf>
    <xf numFmtId="174" fontId="1" fillId="0" borderId="12" xfId="0" applyFont="1" applyBorder="1" applyAlignment="1">
      <alignment/>
    </xf>
    <xf numFmtId="174" fontId="1" fillId="0" borderId="14" xfId="0" applyFont="1" applyBorder="1" applyAlignment="1">
      <alignment/>
    </xf>
    <xf numFmtId="174" fontId="1" fillId="0" borderId="10" xfId="0" applyFont="1" applyBorder="1" applyAlignment="1">
      <alignment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Alignment="1" applyProtection="1">
      <alignment/>
      <protection/>
    </xf>
    <xf numFmtId="174" fontId="1" fillId="2" borderId="1" xfId="0" applyFont="1" applyFill="1" applyBorder="1" applyAlignment="1">
      <alignment horizontal="left"/>
    </xf>
    <xf numFmtId="174" fontId="4" fillId="2" borderId="2" xfId="0" applyFont="1" applyFill="1" applyBorder="1" applyAlignment="1">
      <alignment/>
    </xf>
    <xf numFmtId="174" fontId="4" fillId="2" borderId="3" xfId="0" applyFont="1" applyFill="1" applyBorder="1" applyAlignment="1">
      <alignment/>
    </xf>
    <xf numFmtId="174" fontId="1" fillId="2" borderId="4" xfId="0" applyFont="1" applyFill="1" applyBorder="1" applyAlignment="1">
      <alignment horizontal="left"/>
    </xf>
    <xf numFmtId="174" fontId="1" fillId="2" borderId="5" xfId="0" applyFont="1" applyFill="1" applyBorder="1" applyAlignment="1">
      <alignment horizontal="left"/>
    </xf>
    <xf numFmtId="174" fontId="4" fillId="2" borderId="6" xfId="0" applyFont="1" applyFill="1" applyBorder="1" applyAlignment="1">
      <alignment/>
    </xf>
    <xf numFmtId="174" fontId="4" fillId="2" borderId="7" xfId="0" applyFont="1" applyFill="1" applyBorder="1" applyAlignment="1">
      <alignment/>
    </xf>
    <xf numFmtId="174" fontId="1" fillId="2" borderId="8" xfId="0" applyFont="1" applyFill="1" applyBorder="1" applyAlignment="1">
      <alignment/>
    </xf>
    <xf numFmtId="174" fontId="1" fillId="2" borderId="9" xfId="0" applyFont="1" applyFill="1" applyBorder="1" applyAlignment="1">
      <alignment horizontal="left"/>
    </xf>
    <xf numFmtId="174" fontId="1" fillId="2" borderId="10" xfId="0" applyFont="1" applyFill="1" applyBorder="1" applyAlignment="1">
      <alignment/>
    </xf>
    <xf numFmtId="174" fontId="1" fillId="2" borderId="10" xfId="0" applyFont="1" applyFill="1" applyBorder="1" applyAlignment="1">
      <alignment horizontal="left"/>
    </xf>
    <xf numFmtId="174" fontId="1" fillId="2" borderId="11" xfId="0" applyFont="1" applyFill="1" applyBorder="1" applyAlignment="1">
      <alignment horizontal="left"/>
    </xf>
    <xf numFmtId="174" fontId="1" fillId="2" borderId="4" xfId="0" applyFont="1" applyFill="1" applyBorder="1" applyAlignment="1">
      <alignment/>
    </xf>
    <xf numFmtId="174" fontId="4" fillId="2" borderId="1" xfId="0" applyFont="1" applyFill="1" applyBorder="1" applyAlignment="1">
      <alignment horizontal="left"/>
    </xf>
    <xf numFmtId="174" fontId="1" fillId="2" borderId="3" xfId="0" applyFont="1" applyFill="1" applyBorder="1" applyAlignment="1">
      <alignment/>
    </xf>
    <xf numFmtId="174" fontId="4" fillId="2" borderId="12" xfId="0" applyFont="1" applyFill="1" applyBorder="1" applyAlignment="1">
      <alignment/>
    </xf>
    <xf numFmtId="174" fontId="4" fillId="2" borderId="13" xfId="0" applyFont="1" applyFill="1" applyBorder="1" applyAlignment="1">
      <alignment horizontal="left"/>
    </xf>
    <xf numFmtId="174" fontId="4" fillId="2" borderId="0" xfId="0" applyFont="1" applyFill="1" applyBorder="1" applyAlignment="1">
      <alignment/>
    </xf>
    <xf numFmtId="174" fontId="1" fillId="2" borderId="0" xfId="0" applyFont="1" applyFill="1" applyBorder="1" applyAlignment="1">
      <alignment/>
    </xf>
    <xf numFmtId="174" fontId="2" fillId="2" borderId="9" xfId="0" applyFont="1" applyFill="1" applyBorder="1" applyAlignment="1">
      <alignment horizontal="left"/>
    </xf>
    <xf numFmtId="174" fontId="2" fillId="2" borderId="10" xfId="0" applyFont="1" applyFill="1" applyBorder="1" applyAlignment="1">
      <alignment horizontal="left"/>
    </xf>
    <xf numFmtId="174" fontId="2" fillId="2" borderId="10" xfId="0" applyFont="1" applyFill="1" applyBorder="1" applyAlignment="1">
      <alignment/>
    </xf>
    <xf numFmtId="174" fontId="2" fillId="2" borderId="11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74" fontId="4" fillId="2" borderId="0" xfId="0" applyFont="1" applyFill="1" applyBorder="1" applyAlignment="1">
      <alignment horizontal="left"/>
    </xf>
    <xf numFmtId="174" fontId="1" fillId="2" borderId="12" xfId="0" applyFont="1" applyFill="1" applyBorder="1" applyAlignment="1">
      <alignment/>
    </xf>
    <xf numFmtId="174" fontId="4" fillId="2" borderId="5" xfId="0" applyFont="1" applyFill="1" applyBorder="1" applyAlignment="1">
      <alignment/>
    </xf>
    <xf numFmtId="174" fontId="1" fillId="2" borderId="14" xfId="0" applyFont="1" applyFill="1" applyBorder="1" applyAlignment="1">
      <alignment/>
    </xf>
    <xf numFmtId="174" fontId="4" fillId="2" borderId="14" xfId="0" applyFont="1" applyFill="1" applyBorder="1" applyAlignment="1">
      <alignment/>
    </xf>
    <xf numFmtId="174" fontId="4" fillId="2" borderId="9" xfId="0" applyFont="1" applyFill="1" applyBorder="1" applyAlignment="1">
      <alignment horizontal="left"/>
    </xf>
    <xf numFmtId="174" fontId="4" fillId="2" borderId="10" xfId="0" applyFont="1" applyFill="1" applyBorder="1" applyAlignment="1">
      <alignment/>
    </xf>
    <xf numFmtId="174" fontId="4" fillId="2" borderId="10" xfId="0" applyFont="1" applyFill="1" applyBorder="1" applyAlignment="1">
      <alignment horizontal="right"/>
    </xf>
    <xf numFmtId="174" fontId="1" fillId="2" borderId="10" xfId="0" applyFont="1" applyFill="1" applyBorder="1" applyAlignment="1">
      <alignment/>
    </xf>
    <xf numFmtId="174" fontId="4" fillId="2" borderId="8" xfId="0" applyFont="1" applyFill="1" applyBorder="1" applyAlignment="1">
      <alignment/>
    </xf>
    <xf numFmtId="174" fontId="1" fillId="3" borderId="1" xfId="0" applyFont="1" applyFill="1" applyBorder="1" applyAlignment="1">
      <alignment horizontal="left"/>
    </xf>
    <xf numFmtId="174" fontId="1" fillId="3" borderId="2" xfId="0" applyFont="1" applyFill="1" applyBorder="1" applyAlignment="1">
      <alignment/>
    </xf>
    <xf numFmtId="174" fontId="1" fillId="3" borderId="2" xfId="0" applyFont="1" applyFill="1" applyBorder="1" applyAlignment="1">
      <alignment horizontal="left"/>
    </xf>
    <xf numFmtId="174" fontId="1" fillId="3" borderId="3" xfId="0" applyFont="1" applyFill="1" applyBorder="1" applyAlignment="1">
      <alignment/>
    </xf>
    <xf numFmtId="174" fontId="1" fillId="4" borderId="1" xfId="0" applyFont="1" applyFill="1" applyBorder="1" applyAlignment="1">
      <alignment horizontal="left"/>
    </xf>
    <xf numFmtId="174" fontId="1" fillId="4" borderId="2" xfId="0" applyFont="1" applyFill="1" applyBorder="1" applyAlignment="1">
      <alignment/>
    </xf>
    <xf numFmtId="174" fontId="4" fillId="4" borderId="2" xfId="0" applyFont="1" applyFill="1" applyBorder="1" applyAlignment="1">
      <alignment/>
    </xf>
    <xf numFmtId="174" fontId="4" fillId="4" borderId="4" xfId="0" applyFont="1" applyFill="1" applyBorder="1" applyAlignment="1">
      <alignment/>
    </xf>
    <xf numFmtId="174" fontId="4" fillId="4" borderId="4" xfId="0" applyFont="1" applyFill="1" applyBorder="1" applyAlignment="1">
      <alignment horizontal="left"/>
    </xf>
    <xf numFmtId="174" fontId="4" fillId="4" borderId="13" xfId="0" applyFont="1" applyFill="1" applyBorder="1" applyAlignment="1">
      <alignment horizontal="left"/>
    </xf>
    <xf numFmtId="174" fontId="4" fillId="4" borderId="0" xfId="0" applyFont="1" applyFill="1" applyBorder="1" applyAlignment="1">
      <alignment/>
    </xf>
    <xf numFmtId="174" fontId="4" fillId="4" borderId="12" xfId="0" applyFont="1" applyFill="1" applyBorder="1" applyAlignment="1">
      <alignment/>
    </xf>
    <xf numFmtId="172" fontId="4" fillId="4" borderId="12" xfId="0" applyNumberFormat="1" applyFont="1" applyFill="1" applyBorder="1" applyAlignment="1" applyProtection="1">
      <alignment/>
      <protection/>
    </xf>
    <xf numFmtId="174" fontId="4" fillId="4" borderId="0" xfId="0" applyFont="1" applyFill="1" applyBorder="1" applyAlignment="1">
      <alignment horizontal="left"/>
    </xf>
    <xf numFmtId="174" fontId="4" fillId="4" borderId="5" xfId="0" applyFont="1" applyFill="1" applyBorder="1" applyAlignment="1">
      <alignment horizontal="left"/>
    </xf>
    <xf numFmtId="174" fontId="4" fillId="4" borderId="6" xfId="0" applyFont="1" applyFill="1" applyBorder="1" applyAlignment="1">
      <alignment/>
    </xf>
    <xf numFmtId="174" fontId="4" fillId="4" borderId="14" xfId="0" applyFont="1" applyFill="1" applyBorder="1" applyAlignment="1">
      <alignment/>
    </xf>
    <xf numFmtId="172" fontId="4" fillId="4" borderId="14" xfId="0" applyNumberFormat="1" applyFont="1" applyFill="1" applyBorder="1" applyAlignment="1" applyProtection="1">
      <alignment/>
      <protection/>
    </xf>
    <xf numFmtId="174" fontId="1" fillId="5" borderId="1" xfId="0" applyFont="1" applyFill="1" applyBorder="1" applyAlignment="1">
      <alignment horizontal="left"/>
    </xf>
    <xf numFmtId="174" fontId="1" fillId="5" borderId="2" xfId="0" applyFont="1" applyFill="1" applyBorder="1" applyAlignment="1">
      <alignment/>
    </xf>
    <xf numFmtId="174" fontId="4" fillId="5" borderId="2" xfId="0" applyFont="1" applyFill="1" applyBorder="1" applyAlignment="1">
      <alignment/>
    </xf>
    <xf numFmtId="174" fontId="4" fillId="5" borderId="4" xfId="0" applyFont="1" applyFill="1" applyBorder="1" applyAlignment="1">
      <alignment/>
    </xf>
    <xf numFmtId="172" fontId="4" fillId="5" borderId="4" xfId="0" applyNumberFormat="1" applyFont="1" applyFill="1" applyBorder="1" applyAlignment="1" applyProtection="1">
      <alignment/>
      <protection/>
    </xf>
    <xf numFmtId="174" fontId="4" fillId="5" borderId="13" xfId="0" applyFont="1" applyFill="1" applyBorder="1" applyAlignment="1">
      <alignment horizontal="left"/>
    </xf>
    <xf numFmtId="174" fontId="4" fillId="5" borderId="0" xfId="0" applyFont="1" applyFill="1" applyBorder="1" applyAlignment="1">
      <alignment/>
    </xf>
    <xf numFmtId="174" fontId="4" fillId="5" borderId="12" xfId="0" applyFont="1" applyFill="1" applyBorder="1" applyAlignment="1">
      <alignment/>
    </xf>
    <xf numFmtId="172" fontId="4" fillId="5" borderId="12" xfId="0" applyNumberFormat="1" applyFont="1" applyFill="1" applyBorder="1" applyAlignment="1" applyProtection="1">
      <alignment/>
      <protection/>
    </xf>
    <xf numFmtId="174" fontId="4" fillId="5" borderId="5" xfId="0" applyFont="1" applyFill="1" applyBorder="1" applyAlignment="1">
      <alignment horizontal="left"/>
    </xf>
    <xf numFmtId="174" fontId="4" fillId="5" borderId="6" xfId="0" applyFont="1" applyFill="1" applyBorder="1" applyAlignment="1">
      <alignment/>
    </xf>
    <xf numFmtId="174" fontId="4" fillId="5" borderId="14" xfId="0" applyFont="1" applyFill="1" applyBorder="1" applyAlignment="1">
      <alignment/>
    </xf>
    <xf numFmtId="172" fontId="4" fillId="5" borderId="14" xfId="0" applyNumberFormat="1" applyFont="1" applyFill="1" applyBorder="1" applyAlignment="1" applyProtection="1">
      <alignment/>
      <protection/>
    </xf>
    <xf numFmtId="174" fontId="1" fillId="6" borderId="1" xfId="0" applyFont="1" applyFill="1" applyBorder="1" applyAlignment="1">
      <alignment horizontal="left"/>
    </xf>
    <xf numFmtId="174" fontId="4" fillId="6" borderId="2" xfId="0" applyFont="1" applyFill="1" applyBorder="1" applyAlignment="1">
      <alignment/>
    </xf>
    <xf numFmtId="174" fontId="4" fillId="6" borderId="3" xfId="0" applyFont="1" applyFill="1" applyBorder="1" applyAlignment="1">
      <alignment/>
    </xf>
    <xf numFmtId="172" fontId="4" fillId="6" borderId="12" xfId="0" applyNumberFormat="1" applyFont="1" applyFill="1" applyBorder="1" applyAlignment="1" applyProtection="1">
      <alignment/>
      <protection/>
    </xf>
    <xf numFmtId="174" fontId="4" fillId="6" borderId="5" xfId="0" applyFont="1" applyFill="1" applyBorder="1" applyAlignment="1">
      <alignment horizontal="left"/>
    </xf>
    <xf numFmtId="174" fontId="4" fillId="6" borderId="6" xfId="0" applyFont="1" applyFill="1" applyBorder="1" applyAlignment="1">
      <alignment/>
    </xf>
    <xf numFmtId="174" fontId="4" fillId="6" borderId="7" xfId="0" applyFont="1" applyFill="1" applyBorder="1" applyAlignment="1">
      <alignment/>
    </xf>
    <xf numFmtId="172" fontId="4" fillId="6" borderId="15" xfId="0" applyNumberFormat="1" applyFont="1" applyFill="1" applyBorder="1" applyAlignment="1" applyProtection="1">
      <alignment/>
      <protection/>
    </xf>
    <xf numFmtId="174" fontId="1" fillId="3" borderId="9" xfId="0" applyFont="1" applyFill="1" applyBorder="1" applyAlignment="1">
      <alignment horizontal="left"/>
    </xf>
    <xf numFmtId="174" fontId="1" fillId="3" borderId="10" xfId="0" applyFont="1" applyFill="1" applyBorder="1" applyAlignment="1">
      <alignment/>
    </xf>
    <xf numFmtId="174" fontId="4" fillId="3" borderId="10" xfId="0" applyFont="1" applyFill="1" applyBorder="1" applyAlignment="1">
      <alignment/>
    </xf>
    <xf numFmtId="172" fontId="1" fillId="3" borderId="11" xfId="0" applyNumberFormat="1" applyFont="1" applyFill="1" applyBorder="1" applyAlignment="1" applyProtection="1">
      <alignment/>
      <protection/>
    </xf>
    <xf numFmtId="174" fontId="4" fillId="3" borderId="0" xfId="0" applyFont="1" applyFill="1" applyAlignment="1">
      <alignment horizontal="left"/>
    </xf>
    <xf numFmtId="174" fontId="4" fillId="3" borderId="0" xfId="0" applyFont="1" applyFill="1" applyAlignment="1">
      <alignment/>
    </xf>
    <xf numFmtId="173" fontId="4" fillId="3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8"/>
  <sheetViews>
    <sheetView showGridLines="0" tabSelected="1" workbookViewId="0" topLeftCell="A1">
      <selection activeCell="H32" sqref="H32"/>
    </sheetView>
  </sheetViews>
  <sheetFormatPr defaultColWidth="9.625" defaultRowHeight="12.75"/>
  <cols>
    <col min="1" max="1" width="7.50390625" style="0" customWidth="1"/>
    <col min="2" max="2" width="9.625" style="0" customWidth="1"/>
    <col min="3" max="3" width="9.125" style="0" customWidth="1"/>
    <col min="4" max="4" width="8.125" style="0" customWidth="1"/>
    <col min="5" max="5" width="7.625" style="0" customWidth="1"/>
    <col min="6" max="6" width="8.25390625" style="0" customWidth="1"/>
    <col min="7" max="7" width="9.00390625" style="0" customWidth="1"/>
    <col min="8" max="8" width="6.50390625" style="0" customWidth="1"/>
    <col min="9" max="9" width="18.375" style="0" customWidth="1"/>
    <col min="10" max="10" width="5.875" style="0" customWidth="1"/>
    <col min="11" max="11" width="6.50390625" style="0" customWidth="1"/>
  </cols>
  <sheetData>
    <row r="1" spans="1:7" ht="13.5" thickBot="1">
      <c r="A1" s="43" t="s">
        <v>0</v>
      </c>
      <c r="B1" s="2"/>
      <c r="C1" s="2"/>
      <c r="D1" s="2"/>
      <c r="E1" s="2"/>
      <c r="F1" s="2"/>
      <c r="G1" s="2"/>
    </row>
    <row r="2" spans="1:8" ht="13.5" thickBot="1">
      <c r="A2" s="55" t="s">
        <v>1</v>
      </c>
      <c r="B2" s="56"/>
      <c r="C2" s="56"/>
      <c r="D2" s="56"/>
      <c r="E2" s="56"/>
      <c r="F2" s="57"/>
      <c r="G2" s="58" t="s">
        <v>2</v>
      </c>
      <c r="H2" s="3" t="s">
        <v>70</v>
      </c>
    </row>
    <row r="3" spans="1:9" ht="13.5" thickBot="1">
      <c r="A3" s="59" t="s">
        <v>3</v>
      </c>
      <c r="B3" s="60"/>
      <c r="C3" s="60"/>
      <c r="D3" s="60"/>
      <c r="E3" s="60"/>
      <c r="F3" s="61"/>
      <c r="G3" s="62">
        <v>26236</v>
      </c>
      <c r="H3" s="3" t="s">
        <v>71</v>
      </c>
      <c r="I3" s="4"/>
    </row>
    <row r="4" spans="1:9" ht="13.5" thickBot="1">
      <c r="A4" s="63" t="s">
        <v>5</v>
      </c>
      <c r="B4" s="64"/>
      <c r="C4" s="65" t="s">
        <v>6</v>
      </c>
      <c r="D4" s="65" t="s">
        <v>7</v>
      </c>
      <c r="E4" s="65"/>
      <c r="F4" s="66" t="s">
        <v>9</v>
      </c>
      <c r="G4" s="67">
        <f>(F5+F6+F7+F10)</f>
        <v>9956.400000000001</v>
      </c>
      <c r="H4" s="4" t="s">
        <v>77</v>
      </c>
      <c r="I4" s="4"/>
    </row>
    <row r="5" spans="1:8" ht="12.75">
      <c r="A5" s="68" t="s">
        <v>11</v>
      </c>
      <c r="B5" s="56"/>
      <c r="C5" s="56">
        <v>50</v>
      </c>
      <c r="D5" s="56">
        <v>100</v>
      </c>
      <c r="E5" s="56"/>
      <c r="F5" s="69">
        <f>(C5+D5+E5)</f>
        <v>150</v>
      </c>
      <c r="G5" s="70"/>
      <c r="H5" s="4" t="s">
        <v>72</v>
      </c>
    </row>
    <row r="6" spans="1:9" ht="12.75">
      <c r="A6" s="71" t="s">
        <v>13</v>
      </c>
      <c r="B6" s="72"/>
      <c r="C6" s="72">
        <v>100</v>
      </c>
      <c r="D6" s="72">
        <v>150</v>
      </c>
      <c r="E6" s="72"/>
      <c r="F6" s="73">
        <f>(C6+D6+E6)</f>
        <v>250</v>
      </c>
      <c r="G6" s="70"/>
      <c r="H6" s="4" t="s">
        <v>74</v>
      </c>
      <c r="I6" s="4"/>
    </row>
    <row r="7" spans="1:9" ht="13.5" thickBot="1">
      <c r="A7" s="71" t="s">
        <v>15</v>
      </c>
      <c r="B7" s="72"/>
      <c r="C7" s="72">
        <v>240</v>
      </c>
      <c r="D7" s="72">
        <v>280</v>
      </c>
      <c r="E7" s="72"/>
      <c r="F7" s="73">
        <f>(C7+D7+E7)</f>
        <v>520</v>
      </c>
      <c r="G7" s="70"/>
      <c r="H7" s="4" t="s">
        <v>73</v>
      </c>
      <c r="I7" s="4"/>
    </row>
    <row r="8" spans="1:9" ht="13.5" thickBot="1">
      <c r="A8" s="74" t="s">
        <v>16</v>
      </c>
      <c r="B8" s="75" t="s">
        <v>17</v>
      </c>
      <c r="C8" s="76">
        <v>390</v>
      </c>
      <c r="D8" s="76">
        <v>370</v>
      </c>
      <c r="E8" s="76"/>
      <c r="F8" s="77">
        <f>(C8+D8+E8)</f>
        <v>760</v>
      </c>
      <c r="G8" s="70"/>
      <c r="H8" s="4"/>
      <c r="I8" s="4"/>
    </row>
    <row r="9" spans="1:9" ht="12.75">
      <c r="A9" s="71" t="s">
        <v>18</v>
      </c>
      <c r="B9" s="78">
        <v>11.89</v>
      </c>
      <c r="C9" s="79" t="s">
        <v>17</v>
      </c>
      <c r="D9" s="72"/>
      <c r="E9" s="72"/>
      <c r="F9" s="80"/>
      <c r="G9" s="70"/>
      <c r="I9" s="4"/>
    </row>
    <row r="10" spans="1:9" ht="12.75">
      <c r="A10" s="71" t="s">
        <v>19</v>
      </c>
      <c r="B10" s="72"/>
      <c r="C10" s="72">
        <f>(C8*$B$9)</f>
        <v>4637.1</v>
      </c>
      <c r="D10" s="72">
        <f>(D8*$B$9)</f>
        <v>4399.3</v>
      </c>
      <c r="E10" s="72">
        <f>(E8*$B$9)</f>
        <v>0</v>
      </c>
      <c r="F10" s="80">
        <f>(C10+D10+E10)</f>
        <v>9036.400000000001</v>
      </c>
      <c r="G10" s="70" t="s">
        <v>17</v>
      </c>
      <c r="H10" s="4"/>
      <c r="I10" s="4"/>
    </row>
    <row r="11" spans="1:9" ht="13.5" thickBot="1">
      <c r="A11" s="81"/>
      <c r="B11" s="60"/>
      <c r="C11" s="60"/>
      <c r="D11" s="60"/>
      <c r="E11" s="60"/>
      <c r="F11" s="82"/>
      <c r="G11" s="83"/>
      <c r="H11" s="4" t="s">
        <v>86</v>
      </c>
      <c r="I11" s="4"/>
    </row>
    <row r="12" spans="1:9" ht="13.5" thickBot="1">
      <c r="A12" s="84" t="s">
        <v>89</v>
      </c>
      <c r="B12" s="85"/>
      <c r="C12" s="85"/>
      <c r="D12" s="85">
        <v>0</v>
      </c>
      <c r="E12" s="86" t="s">
        <v>21</v>
      </c>
      <c r="F12" s="87">
        <v>79</v>
      </c>
      <c r="G12" s="88">
        <f>-(D12*F12)</f>
        <v>0</v>
      </c>
      <c r="H12" s="4" t="s">
        <v>87</v>
      </c>
      <c r="I12" s="4"/>
    </row>
    <row r="13" spans="1:9" ht="13.5" thickBot="1">
      <c r="A13" s="63" t="s">
        <v>88</v>
      </c>
      <c r="B13" s="85"/>
      <c r="C13" s="85"/>
      <c r="D13" s="85"/>
      <c r="E13" s="85"/>
      <c r="F13" s="85"/>
      <c r="G13" s="62">
        <f>SUM(G3:G12)</f>
        <v>36192.4</v>
      </c>
      <c r="H13" s="4"/>
      <c r="I13" s="4"/>
    </row>
    <row r="14" spans="1:9" ht="13.5" thickBot="1">
      <c r="A14" s="2"/>
      <c r="B14" s="2"/>
      <c r="C14" s="2"/>
      <c r="D14" s="2"/>
      <c r="E14" s="2"/>
      <c r="F14" s="2"/>
      <c r="G14" s="2"/>
      <c r="H14" s="4"/>
      <c r="I14" s="4"/>
    </row>
    <row r="15" spans="1:9" ht="13.5" thickBot="1">
      <c r="A15" s="89" t="s">
        <v>23</v>
      </c>
      <c r="B15" s="90"/>
      <c r="C15" s="90"/>
      <c r="D15" s="90"/>
      <c r="E15" s="90">
        <v>27</v>
      </c>
      <c r="F15" s="91" t="s">
        <v>24</v>
      </c>
      <c r="G15" s="92"/>
      <c r="H15" s="4"/>
      <c r="I15" s="4"/>
    </row>
    <row r="16" spans="1:9" ht="12.75">
      <c r="A16" s="93" t="s">
        <v>25</v>
      </c>
      <c r="B16" s="94"/>
      <c r="C16" s="95"/>
      <c r="D16" s="95"/>
      <c r="E16" s="95"/>
      <c r="F16" s="96"/>
      <c r="G16" s="97" t="s">
        <v>17</v>
      </c>
      <c r="H16" s="4"/>
      <c r="I16" s="4"/>
    </row>
    <row r="17" spans="1:9" ht="12.75">
      <c r="A17" s="98" t="s">
        <v>26</v>
      </c>
      <c r="B17" s="99"/>
      <c r="C17" s="99"/>
      <c r="D17" s="99"/>
      <c r="E17" s="99"/>
      <c r="F17" s="100"/>
      <c r="G17" s="101">
        <f>(G13/E15)</f>
        <v>1340.4592592592594</v>
      </c>
      <c r="H17" s="5" t="s">
        <v>75</v>
      </c>
      <c r="I17" s="4"/>
    </row>
    <row r="18" spans="1:9" ht="12.75">
      <c r="A18" s="98" t="s">
        <v>28</v>
      </c>
      <c r="B18" s="99"/>
      <c r="C18" s="99"/>
      <c r="D18" s="99">
        <v>1</v>
      </c>
      <c r="E18" s="102" t="s">
        <v>29</v>
      </c>
      <c r="F18" s="100"/>
      <c r="G18" s="101">
        <f>((G13/100)*D18)</f>
        <v>361.92400000000004</v>
      </c>
      <c r="H18" s="5" t="s">
        <v>30</v>
      </c>
      <c r="I18" s="4"/>
    </row>
    <row r="19" spans="1:9" ht="12.75">
      <c r="A19" s="98" t="s">
        <v>31</v>
      </c>
      <c r="B19" s="99"/>
      <c r="C19" s="99"/>
      <c r="D19" s="99">
        <v>2</v>
      </c>
      <c r="E19" s="102" t="s">
        <v>32</v>
      </c>
      <c r="F19" s="100">
        <v>20000</v>
      </c>
      <c r="G19" s="101">
        <f>((F19/100)*D19)</f>
        <v>400</v>
      </c>
      <c r="H19" s="6">
        <f>(G17+G18+G19)</f>
        <v>2102.3832592592594</v>
      </c>
      <c r="I19" s="4" t="s">
        <v>33</v>
      </c>
    </row>
    <row r="20" spans="1:9" ht="12.75">
      <c r="A20" s="98" t="s">
        <v>34</v>
      </c>
      <c r="B20" s="99"/>
      <c r="C20" s="102" t="s">
        <v>35</v>
      </c>
      <c r="D20" s="99">
        <v>12.5</v>
      </c>
      <c r="E20" s="102" t="s">
        <v>32</v>
      </c>
      <c r="F20" s="100">
        <v>24000</v>
      </c>
      <c r="G20" s="101">
        <f>((F20/100)*D20)</f>
        <v>3000</v>
      </c>
      <c r="H20" s="3" t="s">
        <v>36</v>
      </c>
      <c r="I20" s="4"/>
    </row>
    <row r="21" spans="1:9" ht="12.75">
      <c r="A21" s="98" t="s">
        <v>37</v>
      </c>
      <c r="B21" s="99"/>
      <c r="C21" s="99"/>
      <c r="D21" s="99">
        <v>1</v>
      </c>
      <c r="E21" s="102" t="s">
        <v>29</v>
      </c>
      <c r="F21" s="100"/>
      <c r="G21" s="101">
        <f>((F20/100)*D21)</f>
        <v>240</v>
      </c>
      <c r="H21" s="5" t="s">
        <v>30</v>
      </c>
      <c r="I21" s="4"/>
    </row>
    <row r="22" spans="1:9" ht="12.75">
      <c r="A22" s="98" t="s">
        <v>38</v>
      </c>
      <c r="B22" s="99"/>
      <c r="C22" s="99"/>
      <c r="D22" s="102" t="s">
        <v>39</v>
      </c>
      <c r="E22" s="99"/>
      <c r="F22" s="100"/>
      <c r="G22" s="101">
        <f>SUM(F23:F28)</f>
        <v>767</v>
      </c>
      <c r="H22" s="4">
        <f>(G22+H24)</f>
        <v>1367</v>
      </c>
      <c r="I22" s="4"/>
    </row>
    <row r="23" spans="1:9" ht="12.75">
      <c r="A23" s="98" t="s">
        <v>40</v>
      </c>
      <c r="B23" s="99"/>
      <c r="C23" s="102" t="s">
        <v>41</v>
      </c>
      <c r="D23" s="99"/>
      <c r="E23" s="99"/>
      <c r="F23" s="101">
        <v>150</v>
      </c>
      <c r="G23" s="101"/>
      <c r="H23" s="3" t="s">
        <v>42</v>
      </c>
      <c r="I23" s="4"/>
    </row>
    <row r="24" spans="1:9" ht="12.75">
      <c r="A24" s="98" t="s">
        <v>43</v>
      </c>
      <c r="B24" s="99"/>
      <c r="C24" s="99"/>
      <c r="D24" s="102"/>
      <c r="E24" s="99"/>
      <c r="F24" s="101">
        <v>230</v>
      </c>
      <c r="G24" s="101"/>
      <c r="H24" s="4">
        <f>12*50</f>
        <v>600</v>
      </c>
      <c r="I24" s="3" t="s">
        <v>44</v>
      </c>
    </row>
    <row r="25" spans="1:9" ht="12.75">
      <c r="A25" s="98" t="s">
        <v>45</v>
      </c>
      <c r="B25" s="99"/>
      <c r="C25" s="99"/>
      <c r="D25" s="99"/>
      <c r="E25" s="99"/>
      <c r="F25" s="101">
        <v>40</v>
      </c>
      <c r="G25" s="101"/>
      <c r="H25" s="3" t="s">
        <v>46</v>
      </c>
      <c r="I25" s="4"/>
    </row>
    <row r="26" spans="1:9" ht="12.75">
      <c r="A26" s="98" t="s">
        <v>76</v>
      </c>
      <c r="B26" s="99"/>
      <c r="C26" s="99"/>
      <c r="D26" s="99"/>
      <c r="E26" s="99"/>
      <c r="F26" s="101">
        <v>67</v>
      </c>
      <c r="G26" s="101"/>
      <c r="H26" s="4"/>
      <c r="I26" s="4"/>
    </row>
    <row r="27" spans="1:9" ht="12.75">
      <c r="A27" s="98" t="s">
        <v>48</v>
      </c>
      <c r="B27" s="99"/>
      <c r="C27" s="99"/>
      <c r="D27" s="99"/>
      <c r="E27" s="99"/>
      <c r="F27" s="100">
        <v>30</v>
      </c>
      <c r="G27" s="101"/>
      <c r="H27" s="4"/>
      <c r="I27" s="4"/>
    </row>
    <row r="28" spans="1:9" ht="13.5" thickBot="1">
      <c r="A28" s="103" t="s">
        <v>49</v>
      </c>
      <c r="B28" s="104"/>
      <c r="C28" s="104"/>
      <c r="D28" s="104"/>
      <c r="E28" s="104"/>
      <c r="F28" s="105">
        <v>250</v>
      </c>
      <c r="G28" s="106"/>
      <c r="H28" s="4"/>
      <c r="I28" s="4"/>
    </row>
    <row r="29" spans="1:9" ht="12.75">
      <c r="A29" s="107" t="s">
        <v>50</v>
      </c>
      <c r="B29" s="108"/>
      <c r="C29" s="109"/>
      <c r="D29" s="109"/>
      <c r="E29" s="109"/>
      <c r="F29" s="110"/>
      <c r="G29" s="111">
        <f>SUM(F30:F33)</f>
        <v>1385</v>
      </c>
      <c r="H29" s="4"/>
      <c r="I29" s="4"/>
    </row>
    <row r="30" spans="1:9" ht="12.75">
      <c r="A30" s="112" t="s">
        <v>51</v>
      </c>
      <c r="B30" s="113"/>
      <c r="C30" s="113"/>
      <c r="D30" s="113"/>
      <c r="E30" s="113"/>
      <c r="F30" s="114">
        <v>180</v>
      </c>
      <c r="G30" s="115"/>
      <c r="H30" s="4"/>
      <c r="I30" s="4"/>
    </row>
    <row r="31" spans="1:9" ht="12.75">
      <c r="A31" s="112" t="s">
        <v>52</v>
      </c>
      <c r="B31" s="113"/>
      <c r="C31" s="113"/>
      <c r="D31" s="113"/>
      <c r="E31" s="113"/>
      <c r="F31" s="114">
        <v>480</v>
      </c>
      <c r="G31" s="115"/>
      <c r="H31" s="4"/>
      <c r="I31" s="4"/>
    </row>
    <row r="32" spans="1:9" ht="12.75">
      <c r="A32" s="112" t="s">
        <v>53</v>
      </c>
      <c r="B32" s="113"/>
      <c r="C32" s="113"/>
      <c r="D32" s="113"/>
      <c r="E32" s="113"/>
      <c r="F32" s="114">
        <v>225</v>
      </c>
      <c r="G32" s="115"/>
      <c r="H32" s="4"/>
      <c r="I32" s="4"/>
    </row>
    <row r="33" spans="1:9" ht="13.5" thickBot="1">
      <c r="A33" s="116" t="s">
        <v>54</v>
      </c>
      <c r="B33" s="117"/>
      <c r="C33" s="117"/>
      <c r="D33" s="117"/>
      <c r="E33" s="117"/>
      <c r="F33" s="118">
        <v>500</v>
      </c>
      <c r="G33" s="119"/>
      <c r="H33" s="4"/>
      <c r="I33" s="4"/>
    </row>
    <row r="34" spans="1:9" ht="12.75">
      <c r="A34" s="120" t="s">
        <v>19</v>
      </c>
      <c r="B34" s="121"/>
      <c r="C34" s="121"/>
      <c r="D34" s="121"/>
      <c r="E34" s="121"/>
      <c r="F34" s="122"/>
      <c r="G34" s="123"/>
      <c r="H34" s="4"/>
      <c r="I34" s="4"/>
    </row>
    <row r="35" spans="1:9" ht="13.5" thickBot="1">
      <c r="A35" s="124">
        <v>460</v>
      </c>
      <c r="B35" s="125" t="s">
        <v>16</v>
      </c>
      <c r="C35" s="125">
        <v>11.89</v>
      </c>
      <c r="D35" s="125" t="s">
        <v>18</v>
      </c>
      <c r="E35" s="125"/>
      <c r="F35" s="126"/>
      <c r="G35" s="127">
        <f>(A35*C35)</f>
        <v>5469.400000000001</v>
      </c>
      <c r="H35" s="4"/>
      <c r="I35" s="4"/>
    </row>
    <row r="36" spans="1:9" ht="13.5" thickBot="1">
      <c r="A36" s="128" t="s">
        <v>55</v>
      </c>
      <c r="B36" s="129"/>
      <c r="C36" s="129"/>
      <c r="D36" s="129"/>
      <c r="E36" s="130"/>
      <c r="F36" s="130"/>
      <c r="G36" s="131">
        <f>SUM(G16:G35)</f>
        <v>12963.78325925926</v>
      </c>
      <c r="H36" s="6">
        <f>(G36+H24)</f>
        <v>13563.78325925926</v>
      </c>
      <c r="I36" s="3" t="s">
        <v>42</v>
      </c>
    </row>
    <row r="37" spans="1:9" ht="12.75">
      <c r="A37" s="2"/>
      <c r="B37" s="2"/>
      <c r="C37" s="2"/>
      <c r="D37" s="2"/>
      <c r="E37" s="2"/>
      <c r="F37" s="2"/>
      <c r="G37" s="2"/>
      <c r="H37" s="4"/>
      <c r="I37" s="4"/>
    </row>
    <row r="38" spans="1:7" ht="12.75">
      <c r="A38" s="132" t="s">
        <v>56</v>
      </c>
      <c r="B38" s="133"/>
      <c r="C38" s="133"/>
      <c r="D38" s="133">
        <v>124</v>
      </c>
      <c r="E38" s="133"/>
      <c r="F38" s="132" t="s">
        <v>57</v>
      </c>
      <c r="G38" s="134">
        <f>(G36/D38)/100</f>
        <v>1.0454663918757467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headerFooter alignWithMargins="0">
    <oddFooter>&amp;L&amp;"Arial,Standard"&amp;8HubG WBI&amp;D 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38"/>
  <sheetViews>
    <sheetView showGridLines="0" workbookViewId="0" topLeftCell="A1">
      <selection activeCell="G18" sqref="G18"/>
    </sheetView>
  </sheetViews>
  <sheetFormatPr defaultColWidth="9.625" defaultRowHeight="12.75"/>
  <cols>
    <col min="1" max="1" width="7.50390625" style="0" customWidth="1"/>
    <col min="2" max="2" width="9.625" style="0" customWidth="1"/>
    <col min="3" max="3" width="9.125" style="0" customWidth="1"/>
    <col min="4" max="4" width="8.125" style="0" customWidth="1"/>
    <col min="5" max="5" width="7.625" style="0" customWidth="1"/>
    <col min="6" max="6" width="8.25390625" style="0" customWidth="1"/>
    <col min="7" max="7" width="9.00390625" style="0" customWidth="1"/>
    <col min="8" max="8" width="6.50390625" style="0" customWidth="1"/>
    <col min="9" max="9" width="18.375" style="0" customWidth="1"/>
    <col min="10" max="10" width="5.875" style="0" customWidth="1"/>
    <col min="11" max="11" width="6.50390625" style="0" customWidth="1"/>
  </cols>
  <sheetData>
    <row r="1" spans="1:7" ht="13.5" thickBot="1">
      <c r="A1" s="43" t="s">
        <v>0</v>
      </c>
      <c r="B1" s="2"/>
      <c r="C1" s="2"/>
      <c r="D1" s="2"/>
      <c r="E1" s="2"/>
      <c r="F1" s="2"/>
      <c r="G1" s="2"/>
    </row>
    <row r="2" spans="1:7" ht="13.5" thickBot="1">
      <c r="A2" s="7" t="s">
        <v>1</v>
      </c>
      <c r="B2" s="8"/>
      <c r="C2" s="8"/>
      <c r="D2" s="8"/>
      <c r="E2" s="8"/>
      <c r="F2" s="9"/>
      <c r="G2" s="10" t="s">
        <v>2</v>
      </c>
    </row>
    <row r="3" spans="1:9" ht="13.5" thickBot="1">
      <c r="A3" s="11" t="s">
        <v>3</v>
      </c>
      <c r="B3" s="12"/>
      <c r="C3" s="12"/>
      <c r="D3" s="12"/>
      <c r="E3" s="12"/>
      <c r="F3" s="13"/>
      <c r="G3" s="14">
        <v>18234</v>
      </c>
      <c r="H3" s="3" t="s">
        <v>4</v>
      </c>
      <c r="I3" s="4"/>
    </row>
    <row r="4" spans="1:9" ht="13.5" thickBot="1">
      <c r="A4" s="15" t="s">
        <v>5</v>
      </c>
      <c r="B4" s="16"/>
      <c r="C4" s="17" t="s">
        <v>6</v>
      </c>
      <c r="D4" s="17" t="s">
        <v>7</v>
      </c>
      <c r="E4" s="17" t="s">
        <v>8</v>
      </c>
      <c r="F4" s="18" t="s">
        <v>9</v>
      </c>
      <c r="G4" s="19">
        <f>(F5+F6+F7+F10)</f>
        <v>20592.5</v>
      </c>
      <c r="H4" s="4" t="s">
        <v>10</v>
      </c>
      <c r="I4" s="4"/>
    </row>
    <row r="5" spans="1:9" ht="12.75">
      <c r="A5" s="20" t="s">
        <v>11</v>
      </c>
      <c r="B5" s="8"/>
      <c r="C5" s="8">
        <v>50</v>
      </c>
      <c r="D5" s="8">
        <v>100</v>
      </c>
      <c r="E5" s="8">
        <v>150</v>
      </c>
      <c r="F5" s="48">
        <f>(C5+D5+E5)</f>
        <v>300</v>
      </c>
      <c r="G5" s="21"/>
      <c r="H5" s="4"/>
      <c r="I5" s="4" t="s">
        <v>12</v>
      </c>
    </row>
    <row r="6" spans="1:9" ht="12.75">
      <c r="A6" s="22" t="s">
        <v>13</v>
      </c>
      <c r="B6" s="23"/>
      <c r="C6" s="23">
        <v>100</v>
      </c>
      <c r="D6" s="23">
        <v>150</v>
      </c>
      <c r="E6" s="23">
        <v>450</v>
      </c>
      <c r="F6" s="49">
        <f>(C6+D6+E6)</f>
        <v>700</v>
      </c>
      <c r="G6" s="21"/>
      <c r="H6" s="4" t="s">
        <v>14</v>
      </c>
      <c r="I6" s="4"/>
    </row>
    <row r="7" spans="1:9" ht="13.5" thickBot="1">
      <c r="A7" s="22" t="s">
        <v>15</v>
      </c>
      <c r="B7" s="23"/>
      <c r="C7" s="23">
        <v>220</v>
      </c>
      <c r="D7" s="23">
        <v>260</v>
      </c>
      <c r="E7" s="23">
        <v>300</v>
      </c>
      <c r="F7" s="49">
        <f>(C7+D7+E7)</f>
        <v>780</v>
      </c>
      <c r="G7" s="21"/>
      <c r="H7" s="4"/>
      <c r="I7" s="4"/>
    </row>
    <row r="8" spans="1:9" ht="13.5" thickBot="1">
      <c r="A8" s="44" t="s">
        <v>16</v>
      </c>
      <c r="B8" s="45" t="s">
        <v>17</v>
      </c>
      <c r="C8" s="46">
        <v>1000</v>
      </c>
      <c r="D8" s="46">
        <v>700</v>
      </c>
      <c r="E8" s="46">
        <v>450</v>
      </c>
      <c r="F8" s="47">
        <f>(C8+D8+E8)</f>
        <v>2150</v>
      </c>
      <c r="G8" s="21"/>
      <c r="H8" s="4"/>
      <c r="I8" s="4"/>
    </row>
    <row r="9" spans="1:9" ht="12.75">
      <c r="A9" s="22" t="s">
        <v>18</v>
      </c>
      <c r="B9" s="53">
        <v>8.75</v>
      </c>
      <c r="C9" s="26" t="s">
        <v>17</v>
      </c>
      <c r="D9" s="23"/>
      <c r="E9" s="23"/>
      <c r="F9" s="50"/>
      <c r="G9" s="21"/>
      <c r="H9" s="4"/>
      <c r="I9" s="4"/>
    </row>
    <row r="10" spans="1:9" ht="12.75">
      <c r="A10" s="22" t="s">
        <v>19</v>
      </c>
      <c r="B10" s="23"/>
      <c r="C10" s="23">
        <f>(C8*$B$9)</f>
        <v>8750</v>
      </c>
      <c r="D10" s="23">
        <f>(D8*$B$9)</f>
        <v>6125</v>
      </c>
      <c r="E10" s="23">
        <f>(E8*$B$9)</f>
        <v>3937.5</v>
      </c>
      <c r="F10" s="50">
        <f>(C10+D10+E10)</f>
        <v>18812.5</v>
      </c>
      <c r="G10" s="21" t="s">
        <v>17</v>
      </c>
      <c r="H10" s="4"/>
      <c r="I10" s="4"/>
    </row>
    <row r="11" spans="1:9" ht="13.5" thickBot="1">
      <c r="A11" s="27"/>
      <c r="B11" s="12"/>
      <c r="C11" s="12"/>
      <c r="D11" s="12"/>
      <c r="E11" s="12"/>
      <c r="F11" s="51"/>
      <c r="G11" s="28"/>
      <c r="H11" s="4"/>
      <c r="I11" s="4"/>
    </row>
    <row r="12" spans="1:9" ht="13.5" thickBot="1">
      <c r="A12" s="24" t="s">
        <v>20</v>
      </c>
      <c r="B12" s="25"/>
      <c r="C12" s="25"/>
      <c r="D12" s="25">
        <v>53</v>
      </c>
      <c r="E12" s="29" t="s">
        <v>21</v>
      </c>
      <c r="F12" s="52">
        <v>53</v>
      </c>
      <c r="G12" s="30">
        <f>-(D12*F12)</f>
        <v>-2809</v>
      </c>
      <c r="H12" s="4"/>
      <c r="I12" s="4"/>
    </row>
    <row r="13" spans="1:9" ht="13.5" thickBot="1">
      <c r="A13" s="15" t="s">
        <v>22</v>
      </c>
      <c r="B13" s="25"/>
      <c r="C13" s="25"/>
      <c r="D13" s="25"/>
      <c r="E13" s="25"/>
      <c r="F13" s="25"/>
      <c r="G13" s="14">
        <f>SUM(G3:G12)</f>
        <v>36017.5</v>
      </c>
      <c r="H13" s="4"/>
      <c r="I13" s="4"/>
    </row>
    <row r="14" spans="1:9" ht="13.5" thickBot="1">
      <c r="A14" s="2"/>
      <c r="B14" s="2"/>
      <c r="C14" s="2"/>
      <c r="D14" s="2"/>
      <c r="E14" s="2"/>
      <c r="F14" s="2"/>
      <c r="G14" s="2"/>
      <c r="H14" s="4"/>
      <c r="I14" s="4"/>
    </row>
    <row r="15" spans="1:9" ht="13.5" thickBot="1">
      <c r="A15" s="7" t="s">
        <v>23</v>
      </c>
      <c r="B15" s="31"/>
      <c r="C15" s="31"/>
      <c r="D15" s="31"/>
      <c r="E15" s="31">
        <v>27</v>
      </c>
      <c r="F15" s="32" t="s">
        <v>24</v>
      </c>
      <c r="G15" s="33"/>
      <c r="H15" s="4"/>
      <c r="I15" s="4"/>
    </row>
    <row r="16" spans="1:9" ht="12.75">
      <c r="A16" s="7" t="s">
        <v>25</v>
      </c>
      <c r="B16" s="31"/>
      <c r="C16" s="8"/>
      <c r="D16" s="8"/>
      <c r="E16" s="8"/>
      <c r="F16" s="34"/>
      <c r="G16" s="35" t="s">
        <v>17</v>
      </c>
      <c r="H16" s="4"/>
      <c r="I16" s="4"/>
    </row>
    <row r="17" spans="1:9" ht="12.75">
      <c r="A17" s="22" t="s">
        <v>26</v>
      </c>
      <c r="B17" s="23"/>
      <c r="C17" s="23"/>
      <c r="D17" s="23"/>
      <c r="E17" s="23"/>
      <c r="F17" s="21"/>
      <c r="G17" s="36">
        <f>(G13/E15)</f>
        <v>1333.9814814814815</v>
      </c>
      <c r="H17" s="5" t="s">
        <v>27</v>
      </c>
      <c r="I17" s="4"/>
    </row>
    <row r="18" spans="1:9" ht="12.75">
      <c r="A18" s="22" t="s">
        <v>28</v>
      </c>
      <c r="B18" s="23"/>
      <c r="C18" s="23"/>
      <c r="D18" s="23">
        <v>3</v>
      </c>
      <c r="E18" s="26" t="s">
        <v>29</v>
      </c>
      <c r="F18" s="21"/>
      <c r="G18" s="36">
        <f>((G13/100)*D18)</f>
        <v>1080.525</v>
      </c>
      <c r="H18" s="5" t="s">
        <v>30</v>
      </c>
      <c r="I18" s="4"/>
    </row>
    <row r="19" spans="1:9" ht="12.75">
      <c r="A19" s="22" t="s">
        <v>31</v>
      </c>
      <c r="B19" s="23"/>
      <c r="C19" s="23"/>
      <c r="D19" s="23">
        <v>3</v>
      </c>
      <c r="E19" s="26" t="s">
        <v>32</v>
      </c>
      <c r="F19" s="21">
        <v>20000</v>
      </c>
      <c r="G19" s="36">
        <f>((F19/100)*D19)</f>
        <v>600</v>
      </c>
      <c r="H19" s="6">
        <f>(G17+G18+G19)</f>
        <v>3014.5064814814814</v>
      </c>
      <c r="I19" s="4" t="s">
        <v>33</v>
      </c>
    </row>
    <row r="20" spans="1:9" ht="12.75">
      <c r="A20" s="22" t="s">
        <v>34</v>
      </c>
      <c r="B20" s="23"/>
      <c r="C20" s="26" t="s">
        <v>35</v>
      </c>
      <c r="D20" s="23">
        <v>12.5</v>
      </c>
      <c r="E20" s="26" t="s">
        <v>32</v>
      </c>
      <c r="F20" s="21">
        <v>12000</v>
      </c>
      <c r="G20" s="36">
        <f>((F20/100)*D20)</f>
        <v>1500</v>
      </c>
      <c r="H20" s="3" t="s">
        <v>36</v>
      </c>
      <c r="I20" s="4"/>
    </row>
    <row r="21" spans="1:9" ht="12.75">
      <c r="A21" s="22" t="s">
        <v>37</v>
      </c>
      <c r="B21" s="23"/>
      <c r="C21" s="23"/>
      <c r="D21" s="23">
        <v>3</v>
      </c>
      <c r="E21" s="26" t="s">
        <v>29</v>
      </c>
      <c r="F21" s="21"/>
      <c r="G21" s="36">
        <f>((F20/100)*D21)</f>
        <v>360</v>
      </c>
      <c r="H21" s="4"/>
      <c r="I21" s="4"/>
    </row>
    <row r="22" spans="1:9" ht="12.75">
      <c r="A22" s="22" t="s">
        <v>38</v>
      </c>
      <c r="B22" s="23"/>
      <c r="C22" s="23"/>
      <c r="D22" s="26" t="s">
        <v>39</v>
      </c>
      <c r="E22" s="23"/>
      <c r="F22" s="21"/>
      <c r="G22" s="36">
        <f>SUM(F23:F28)</f>
        <v>705</v>
      </c>
      <c r="H22" s="4">
        <f>(G22+H24)</f>
        <v>1305</v>
      </c>
      <c r="I22" s="4"/>
    </row>
    <row r="23" spans="1:9" ht="12.75">
      <c r="A23" s="22" t="s">
        <v>40</v>
      </c>
      <c r="B23" s="23"/>
      <c r="C23" s="26" t="s">
        <v>41</v>
      </c>
      <c r="D23" s="23"/>
      <c r="E23" s="23"/>
      <c r="F23" s="36">
        <v>140</v>
      </c>
      <c r="G23" s="36"/>
      <c r="H23" s="3" t="s">
        <v>42</v>
      </c>
      <c r="I23" s="4"/>
    </row>
    <row r="24" spans="1:9" ht="12.75">
      <c r="A24" s="22" t="s">
        <v>43</v>
      </c>
      <c r="B24" s="23"/>
      <c r="C24" s="23"/>
      <c r="D24" s="26"/>
      <c r="E24" s="23"/>
      <c r="F24" s="36">
        <v>230</v>
      </c>
      <c r="G24" s="36"/>
      <c r="H24" s="4">
        <f>12*50</f>
        <v>600</v>
      </c>
      <c r="I24" s="3" t="s">
        <v>44</v>
      </c>
    </row>
    <row r="25" spans="1:9" ht="12.75">
      <c r="A25" s="22" t="s">
        <v>45</v>
      </c>
      <c r="B25" s="23"/>
      <c r="C25" s="23"/>
      <c r="D25" s="23"/>
      <c r="E25" s="23"/>
      <c r="F25" s="36">
        <v>40</v>
      </c>
      <c r="G25" s="36"/>
      <c r="H25" s="3" t="s">
        <v>46</v>
      </c>
      <c r="I25" s="4"/>
    </row>
    <row r="26" spans="1:9" ht="12.75">
      <c r="A26" s="22" t="s">
        <v>47</v>
      </c>
      <c r="B26" s="23"/>
      <c r="C26" s="23"/>
      <c r="D26" s="23"/>
      <c r="E26" s="23"/>
      <c r="F26" s="36">
        <v>65</v>
      </c>
      <c r="G26" s="36"/>
      <c r="H26" s="4"/>
      <c r="I26" s="4"/>
    </row>
    <row r="27" spans="1:9" ht="12.75">
      <c r="A27" s="22" t="s">
        <v>48</v>
      </c>
      <c r="B27" s="23"/>
      <c r="C27" s="23"/>
      <c r="D27" s="23"/>
      <c r="E27" s="23"/>
      <c r="F27" s="21">
        <v>30</v>
      </c>
      <c r="G27" s="36"/>
      <c r="H27" s="4"/>
      <c r="I27" s="4"/>
    </row>
    <row r="28" spans="1:9" ht="13.5" thickBot="1">
      <c r="A28" s="37" t="s">
        <v>49</v>
      </c>
      <c r="B28" s="12"/>
      <c r="C28" s="12"/>
      <c r="D28" s="12"/>
      <c r="E28" s="12"/>
      <c r="F28" s="28">
        <v>200</v>
      </c>
      <c r="G28" s="38"/>
      <c r="H28" s="4"/>
      <c r="I28" s="4"/>
    </row>
    <row r="29" spans="1:9" ht="12.75">
      <c r="A29" s="7" t="s">
        <v>50</v>
      </c>
      <c r="B29" s="31"/>
      <c r="C29" s="8"/>
      <c r="D29" s="8"/>
      <c r="E29" s="8"/>
      <c r="F29" s="34"/>
      <c r="G29" s="39">
        <f>SUM(F30:F33)</f>
        <v>1210</v>
      </c>
      <c r="H29" s="4"/>
      <c r="I29" s="4"/>
    </row>
    <row r="30" spans="1:9" ht="12.75">
      <c r="A30" s="22" t="s">
        <v>51</v>
      </c>
      <c r="B30" s="23"/>
      <c r="C30" s="23"/>
      <c r="D30" s="23"/>
      <c r="E30" s="23"/>
      <c r="F30" s="21">
        <v>130</v>
      </c>
      <c r="G30" s="36"/>
      <c r="H30" s="4"/>
      <c r="I30" s="4"/>
    </row>
    <row r="31" spans="1:9" ht="12.75">
      <c r="A31" s="22" t="s">
        <v>52</v>
      </c>
      <c r="B31" s="23"/>
      <c r="C31" s="23"/>
      <c r="D31" s="23"/>
      <c r="E31" s="23"/>
      <c r="F31" s="21">
        <v>460</v>
      </c>
      <c r="G31" s="36"/>
      <c r="H31" s="4"/>
      <c r="I31" s="4"/>
    </row>
    <row r="32" spans="1:9" ht="12.75">
      <c r="A32" s="22" t="s">
        <v>53</v>
      </c>
      <c r="B32" s="23"/>
      <c r="C32" s="23"/>
      <c r="D32" s="23"/>
      <c r="E32" s="23"/>
      <c r="F32" s="21">
        <v>170</v>
      </c>
      <c r="G32" s="36"/>
      <c r="H32" s="4"/>
      <c r="I32" s="4"/>
    </row>
    <row r="33" spans="1:9" ht="13.5" thickBot="1">
      <c r="A33" s="37" t="s">
        <v>54</v>
      </c>
      <c r="B33" s="12"/>
      <c r="C33" s="12"/>
      <c r="D33" s="12"/>
      <c r="E33" s="12"/>
      <c r="F33" s="28">
        <v>450</v>
      </c>
      <c r="G33" s="38"/>
      <c r="H33" s="4"/>
      <c r="I33" s="4"/>
    </row>
    <row r="34" spans="1:9" ht="12.75">
      <c r="A34" s="7" t="s">
        <v>19</v>
      </c>
      <c r="B34" s="8"/>
      <c r="C34" s="8"/>
      <c r="D34" s="8"/>
      <c r="E34" s="8"/>
      <c r="F34" s="9"/>
      <c r="G34" s="36"/>
      <c r="H34" s="4"/>
      <c r="I34" s="4"/>
    </row>
    <row r="35" spans="1:9" ht="13.5" thickBot="1">
      <c r="A35" s="37">
        <v>470</v>
      </c>
      <c r="B35" s="12" t="s">
        <v>16</v>
      </c>
      <c r="C35" s="12">
        <v>8.75</v>
      </c>
      <c r="D35" s="12" t="s">
        <v>18</v>
      </c>
      <c r="E35" s="12"/>
      <c r="F35" s="13"/>
      <c r="G35" s="40">
        <f>(A35*C35)</f>
        <v>4112.5</v>
      </c>
      <c r="H35" s="4"/>
      <c r="I35" s="4"/>
    </row>
    <row r="36" spans="1:9" ht="13.5" thickBot="1">
      <c r="A36" s="15" t="s">
        <v>55</v>
      </c>
      <c r="B36" s="16"/>
      <c r="C36" s="16"/>
      <c r="D36" s="16"/>
      <c r="E36" s="25"/>
      <c r="F36" s="25"/>
      <c r="G36" s="41">
        <f>SUM(G16:G35)</f>
        <v>10902.006481481481</v>
      </c>
      <c r="H36" s="6">
        <f>(G36+H24)</f>
        <v>11502.006481481481</v>
      </c>
      <c r="I36" s="3" t="s">
        <v>42</v>
      </c>
    </row>
    <row r="37" spans="1:9" ht="12.75">
      <c r="A37" s="2"/>
      <c r="B37" s="2"/>
      <c r="C37" s="2"/>
      <c r="D37" s="2"/>
      <c r="E37" s="2"/>
      <c r="F37" s="2"/>
      <c r="G37" s="2"/>
      <c r="H37" s="4"/>
      <c r="I37" s="4"/>
    </row>
    <row r="38" spans="1:7" ht="12.75">
      <c r="A38" s="1" t="s">
        <v>56</v>
      </c>
      <c r="B38" s="2"/>
      <c r="C38" s="2"/>
      <c r="D38" s="2">
        <v>124</v>
      </c>
      <c r="E38" s="2"/>
      <c r="F38" s="1" t="s">
        <v>57</v>
      </c>
      <c r="G38" s="42">
        <f>(G36/D38)/100</f>
        <v>0.8791940710872163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&amp;L&amp;"Arial,Standard"&amp;8HubG WBI&amp;D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38"/>
  <sheetViews>
    <sheetView showGridLines="0" workbookViewId="0" topLeftCell="A1">
      <selection activeCell="A1" sqref="A1:G36"/>
    </sheetView>
  </sheetViews>
  <sheetFormatPr defaultColWidth="9.625" defaultRowHeight="12.75"/>
  <cols>
    <col min="1" max="1" width="7.50390625" style="0" customWidth="1"/>
    <col min="2" max="2" width="9.625" style="0" customWidth="1"/>
    <col min="3" max="3" width="9.125" style="0" customWidth="1"/>
    <col min="4" max="4" width="8.125" style="0" customWidth="1"/>
    <col min="5" max="5" width="7.625" style="0" customWidth="1"/>
    <col min="6" max="6" width="8.25390625" style="0" customWidth="1"/>
    <col min="7" max="7" width="9.00390625" style="0" customWidth="1"/>
    <col min="8" max="8" width="6.50390625" style="0" customWidth="1"/>
    <col min="9" max="9" width="18.375" style="0" customWidth="1"/>
    <col min="10" max="10" width="5.875" style="0" customWidth="1"/>
    <col min="11" max="11" width="6.50390625" style="0" customWidth="1"/>
  </cols>
  <sheetData>
    <row r="1" spans="1:7" ht="13.5" thickBot="1">
      <c r="A1" s="43" t="s">
        <v>0</v>
      </c>
      <c r="B1" s="2"/>
      <c r="C1" s="2"/>
      <c r="D1" s="2"/>
      <c r="E1" s="2"/>
      <c r="F1" s="2"/>
      <c r="G1" s="2"/>
    </row>
    <row r="2" spans="1:7" ht="13.5" thickBot="1">
      <c r="A2" s="7" t="s">
        <v>1</v>
      </c>
      <c r="B2" s="8"/>
      <c r="C2" s="8"/>
      <c r="D2" s="8"/>
      <c r="E2" s="8"/>
      <c r="F2" s="9"/>
      <c r="G2" s="10" t="s">
        <v>58</v>
      </c>
    </row>
    <row r="3" spans="1:9" ht="13.5" thickBot="1">
      <c r="A3" s="11" t="s">
        <v>3</v>
      </c>
      <c r="B3" s="12"/>
      <c r="C3" s="12"/>
      <c r="D3" s="12"/>
      <c r="E3" s="12"/>
      <c r="F3" s="13"/>
      <c r="G3" s="14">
        <v>37348</v>
      </c>
      <c r="H3" s="3" t="s">
        <v>59</v>
      </c>
      <c r="I3" s="4"/>
    </row>
    <row r="4" spans="1:9" ht="13.5" thickBot="1">
      <c r="A4" s="15" t="s">
        <v>5</v>
      </c>
      <c r="B4" s="16"/>
      <c r="C4" s="17" t="s">
        <v>6</v>
      </c>
      <c r="D4" s="17" t="s">
        <v>7</v>
      </c>
      <c r="E4" s="17" t="s">
        <v>8</v>
      </c>
      <c r="F4" s="18" t="s">
        <v>9</v>
      </c>
      <c r="G4" s="19">
        <f>(F5+F6+F7+F10)</f>
        <v>39657</v>
      </c>
      <c r="H4" s="4" t="s">
        <v>60</v>
      </c>
      <c r="I4" s="4"/>
    </row>
    <row r="5" spans="1:9" ht="12.75">
      <c r="A5" s="20" t="s">
        <v>61</v>
      </c>
      <c r="B5" s="8"/>
      <c r="C5" s="8">
        <v>100</v>
      </c>
      <c r="D5" s="8">
        <v>200</v>
      </c>
      <c r="E5" s="8">
        <v>300</v>
      </c>
      <c r="F5" s="48">
        <f>(C5+D5+E5)</f>
        <v>600</v>
      </c>
      <c r="G5" s="21"/>
      <c r="H5" s="4"/>
      <c r="I5" s="4" t="s">
        <v>12</v>
      </c>
    </row>
    <row r="6" spans="1:9" ht="12.75">
      <c r="A6" s="22" t="s">
        <v>62</v>
      </c>
      <c r="B6" s="23"/>
      <c r="C6" s="23">
        <v>200</v>
      </c>
      <c r="D6" s="23">
        <v>300</v>
      </c>
      <c r="E6" s="23">
        <v>850</v>
      </c>
      <c r="F6" s="49">
        <f>(C6+D6+E6)</f>
        <v>1350</v>
      </c>
      <c r="G6" s="21"/>
      <c r="H6" s="4" t="s">
        <v>63</v>
      </c>
      <c r="I6" s="4"/>
    </row>
    <row r="7" spans="1:9" ht="13.5" thickBot="1">
      <c r="A7" s="22" t="s">
        <v>64</v>
      </c>
      <c r="B7" s="23"/>
      <c r="C7" s="23">
        <v>530</v>
      </c>
      <c r="D7" s="23">
        <v>520</v>
      </c>
      <c r="E7" s="23">
        <v>580</v>
      </c>
      <c r="F7" s="49">
        <f>(C7+D7+E7)</f>
        <v>1630</v>
      </c>
      <c r="G7" s="21"/>
      <c r="H7" s="4"/>
      <c r="I7" s="4"/>
    </row>
    <row r="8" spans="1:9" ht="13.5" thickBot="1">
      <c r="A8" s="44" t="s">
        <v>16</v>
      </c>
      <c r="B8" s="45" t="s">
        <v>17</v>
      </c>
      <c r="C8" s="46">
        <v>1000</v>
      </c>
      <c r="D8" s="46">
        <v>700</v>
      </c>
      <c r="E8" s="46">
        <v>450</v>
      </c>
      <c r="F8" s="47">
        <f>(C8+D8+E8)</f>
        <v>2150</v>
      </c>
      <c r="G8" s="21"/>
      <c r="H8" s="4"/>
      <c r="I8" s="4"/>
    </row>
    <row r="9" spans="1:9" ht="12.75">
      <c r="A9" s="22" t="s">
        <v>65</v>
      </c>
      <c r="B9" s="53">
        <v>16.78</v>
      </c>
      <c r="C9" s="26" t="s">
        <v>17</v>
      </c>
      <c r="D9" s="23"/>
      <c r="E9" s="23"/>
      <c r="F9" s="50"/>
      <c r="G9" s="21"/>
      <c r="H9" s="4"/>
      <c r="I9" s="4"/>
    </row>
    <row r="10" spans="1:9" ht="12.75">
      <c r="A10" s="22" t="s">
        <v>19</v>
      </c>
      <c r="B10" s="23"/>
      <c r="C10" s="23">
        <f>(C8*$B$9)</f>
        <v>16780</v>
      </c>
      <c r="D10" s="23">
        <f>(D8*$B$9)</f>
        <v>11746</v>
      </c>
      <c r="E10" s="23">
        <f>(E8*$B$9)</f>
        <v>7551.000000000001</v>
      </c>
      <c r="F10" s="50">
        <f>(C10+D10+E10)</f>
        <v>36077</v>
      </c>
      <c r="G10" s="21" t="s">
        <v>17</v>
      </c>
      <c r="H10" s="4"/>
      <c r="I10" s="4"/>
    </row>
    <row r="11" spans="1:9" ht="13.5" thickBot="1">
      <c r="A11" s="27"/>
      <c r="B11" s="12"/>
      <c r="C11" s="12"/>
      <c r="D11" s="12"/>
      <c r="E11" s="12"/>
      <c r="F11" s="51"/>
      <c r="G11" s="28"/>
      <c r="H11" s="4"/>
      <c r="I11" s="4"/>
    </row>
    <row r="12" spans="1:9" ht="13.5" thickBot="1">
      <c r="A12" s="24" t="s">
        <v>20</v>
      </c>
      <c r="B12" s="25"/>
      <c r="C12" s="25"/>
      <c r="D12" s="25">
        <v>53</v>
      </c>
      <c r="E12" s="29" t="s">
        <v>66</v>
      </c>
      <c r="F12" s="52">
        <v>105</v>
      </c>
      <c r="G12" s="30">
        <f>-(D12*F12)</f>
        <v>-5565</v>
      </c>
      <c r="H12" s="4"/>
      <c r="I12" s="4"/>
    </row>
    <row r="13" spans="1:9" ht="13.5" thickBot="1">
      <c r="A13" s="15" t="s">
        <v>22</v>
      </c>
      <c r="B13" s="25"/>
      <c r="C13" s="25"/>
      <c r="D13" s="25"/>
      <c r="E13" s="25"/>
      <c r="F13" s="25"/>
      <c r="G13" s="14">
        <f>SUM(G3:G12)</f>
        <v>71440</v>
      </c>
      <c r="H13" s="4"/>
      <c r="I13" s="4"/>
    </row>
    <row r="14" spans="1:9" ht="13.5" thickBot="1">
      <c r="A14" s="2"/>
      <c r="B14" s="2"/>
      <c r="C14" s="2"/>
      <c r="D14" s="2"/>
      <c r="E14" s="2"/>
      <c r="F14" s="2"/>
      <c r="G14" s="2"/>
      <c r="H14" s="4"/>
      <c r="I14" s="4"/>
    </row>
    <row r="15" spans="1:9" ht="13.5" thickBot="1">
      <c r="A15" s="7" t="s">
        <v>23</v>
      </c>
      <c r="B15" s="31"/>
      <c r="C15" s="31"/>
      <c r="D15" s="31"/>
      <c r="E15" s="31">
        <v>27</v>
      </c>
      <c r="F15" s="32" t="s">
        <v>24</v>
      </c>
      <c r="G15" s="33"/>
      <c r="H15" s="4"/>
      <c r="I15" s="4"/>
    </row>
    <row r="16" spans="1:9" ht="12.75">
      <c r="A16" s="7" t="s">
        <v>25</v>
      </c>
      <c r="B16" s="31"/>
      <c r="C16" s="8"/>
      <c r="D16" s="8"/>
      <c r="E16" s="8"/>
      <c r="F16" s="34"/>
      <c r="G16" s="35" t="s">
        <v>17</v>
      </c>
      <c r="H16" s="4"/>
      <c r="I16" s="4"/>
    </row>
    <row r="17" spans="1:9" ht="12.75">
      <c r="A17" s="22" t="s">
        <v>26</v>
      </c>
      <c r="B17" s="23"/>
      <c r="C17" s="23"/>
      <c r="D17" s="23"/>
      <c r="E17" s="23"/>
      <c r="F17" s="21"/>
      <c r="G17" s="36">
        <f>(G13/E15)</f>
        <v>2645.925925925926</v>
      </c>
      <c r="H17" s="5" t="s">
        <v>27</v>
      </c>
      <c r="I17" s="4"/>
    </row>
    <row r="18" spans="1:9" ht="12.75">
      <c r="A18" s="22" t="s">
        <v>28</v>
      </c>
      <c r="B18" s="23"/>
      <c r="C18" s="23"/>
      <c r="D18" s="23">
        <v>3</v>
      </c>
      <c r="E18" s="26" t="s">
        <v>29</v>
      </c>
      <c r="F18" s="21"/>
      <c r="G18" s="36">
        <f>((G13/100)*D18)</f>
        <v>2143.2</v>
      </c>
      <c r="H18" s="5" t="s">
        <v>30</v>
      </c>
      <c r="I18" s="4"/>
    </row>
    <row r="19" spans="1:9" ht="12.75">
      <c r="A19" s="22" t="s">
        <v>31</v>
      </c>
      <c r="B19" s="23"/>
      <c r="C19" s="23"/>
      <c r="D19" s="23">
        <v>3</v>
      </c>
      <c r="E19" s="26" t="s">
        <v>32</v>
      </c>
      <c r="F19" s="21">
        <v>40000</v>
      </c>
      <c r="G19" s="36">
        <f>((F19/100)*D19)</f>
        <v>1200</v>
      </c>
      <c r="H19" s="6">
        <f>(G17+G18+G19)</f>
        <v>5989.125925925926</v>
      </c>
      <c r="I19" s="4" t="s">
        <v>33</v>
      </c>
    </row>
    <row r="20" spans="1:9" ht="12.75">
      <c r="A20" s="22" t="s">
        <v>34</v>
      </c>
      <c r="B20" s="23"/>
      <c r="C20" s="26" t="s">
        <v>35</v>
      </c>
      <c r="D20" s="23">
        <v>12.5</v>
      </c>
      <c r="E20" s="26" t="s">
        <v>32</v>
      </c>
      <c r="F20" s="21">
        <v>16000</v>
      </c>
      <c r="G20" s="36">
        <f>((F20/100)*D20)</f>
        <v>2000</v>
      </c>
      <c r="H20" s="3" t="s">
        <v>36</v>
      </c>
      <c r="I20" s="4"/>
    </row>
    <row r="21" spans="1:9" ht="12.75">
      <c r="A21" s="22" t="s">
        <v>37</v>
      </c>
      <c r="B21" s="23"/>
      <c r="C21" s="23"/>
      <c r="D21" s="23">
        <v>3</v>
      </c>
      <c r="E21" s="26" t="s">
        <v>29</v>
      </c>
      <c r="F21" s="21"/>
      <c r="G21" s="36">
        <f>((F20/100)*D21)</f>
        <v>480</v>
      </c>
      <c r="H21" s="4"/>
      <c r="I21" s="4"/>
    </row>
    <row r="22" spans="1:9" ht="12.75">
      <c r="A22" s="22" t="s">
        <v>38</v>
      </c>
      <c r="B22" s="23"/>
      <c r="C22" s="23"/>
      <c r="D22" s="26" t="s">
        <v>39</v>
      </c>
      <c r="E22" s="23"/>
      <c r="F22" s="21"/>
      <c r="G22" s="36">
        <f>SUM(F23:F28)</f>
        <v>1080</v>
      </c>
      <c r="H22" s="4">
        <f>(G22+H24)</f>
        <v>2230</v>
      </c>
      <c r="I22" s="4"/>
    </row>
    <row r="23" spans="1:9" ht="12.75">
      <c r="A23" s="22" t="s">
        <v>40</v>
      </c>
      <c r="B23" s="23"/>
      <c r="C23" s="26" t="s">
        <v>41</v>
      </c>
      <c r="D23" s="23"/>
      <c r="E23" s="23"/>
      <c r="F23" s="36">
        <v>220</v>
      </c>
      <c r="G23" s="36"/>
      <c r="H23" s="3" t="s">
        <v>42</v>
      </c>
      <c r="I23" s="4"/>
    </row>
    <row r="24" spans="1:9" ht="12.75">
      <c r="A24" s="22" t="s">
        <v>43</v>
      </c>
      <c r="B24" s="23"/>
      <c r="C24" s="23"/>
      <c r="D24" s="26" t="s">
        <v>67</v>
      </c>
      <c r="E24" s="23"/>
      <c r="F24" s="36">
        <v>250</v>
      </c>
      <c r="G24" s="36"/>
      <c r="H24" s="4">
        <f>23*50</f>
        <v>1150</v>
      </c>
      <c r="I24" s="3" t="s">
        <v>68</v>
      </c>
    </row>
    <row r="25" spans="1:9" ht="12.75">
      <c r="A25" s="22" t="s">
        <v>45</v>
      </c>
      <c r="B25" s="23"/>
      <c r="C25" s="23"/>
      <c r="D25" s="23"/>
      <c r="E25" s="23"/>
      <c r="F25" s="36">
        <v>80</v>
      </c>
      <c r="G25" s="36"/>
      <c r="H25" s="3" t="s">
        <v>46</v>
      </c>
      <c r="I25" s="4"/>
    </row>
    <row r="26" spans="1:9" ht="12.75">
      <c r="A26" s="22" t="s">
        <v>47</v>
      </c>
      <c r="B26" s="23"/>
      <c r="C26" s="23"/>
      <c r="D26" s="23"/>
      <c r="E26" s="23"/>
      <c r="F26" s="36">
        <v>130</v>
      </c>
      <c r="G26" s="36"/>
      <c r="H26" s="4"/>
      <c r="I26" s="4"/>
    </row>
    <row r="27" spans="1:9" ht="12.75">
      <c r="A27" s="22" t="s">
        <v>48</v>
      </c>
      <c r="B27" s="23"/>
      <c r="C27" s="23"/>
      <c r="D27" s="23"/>
      <c r="E27" s="23"/>
      <c r="F27" s="21">
        <v>50</v>
      </c>
      <c r="G27" s="36"/>
      <c r="H27" s="4"/>
      <c r="I27" s="4"/>
    </row>
    <row r="28" spans="1:9" ht="13.5" thickBot="1">
      <c r="A28" s="37" t="s">
        <v>49</v>
      </c>
      <c r="B28" s="12"/>
      <c r="C28" s="12"/>
      <c r="D28" s="12"/>
      <c r="E28" s="12"/>
      <c r="F28" s="28">
        <v>350</v>
      </c>
      <c r="G28" s="38"/>
      <c r="H28" s="4"/>
      <c r="I28" s="4"/>
    </row>
    <row r="29" spans="1:9" ht="12.75">
      <c r="A29" s="7" t="s">
        <v>50</v>
      </c>
      <c r="B29" s="31"/>
      <c r="C29" s="8"/>
      <c r="D29" s="8"/>
      <c r="E29" s="8"/>
      <c r="F29" s="34"/>
      <c r="G29" s="39">
        <f>SUM(F30:F33)</f>
        <v>2200</v>
      </c>
      <c r="H29" s="4"/>
      <c r="I29" s="4"/>
    </row>
    <row r="30" spans="1:9" ht="12.75">
      <c r="A30" s="22" t="s">
        <v>51</v>
      </c>
      <c r="B30" s="23"/>
      <c r="C30" s="23"/>
      <c r="D30" s="23"/>
      <c r="E30" s="23"/>
      <c r="F30" s="21">
        <v>200</v>
      </c>
      <c r="G30" s="36"/>
      <c r="H30" s="4"/>
      <c r="I30" s="4"/>
    </row>
    <row r="31" spans="1:9" ht="12.75">
      <c r="A31" s="22" t="s">
        <v>52</v>
      </c>
      <c r="B31" s="23"/>
      <c r="C31" s="23"/>
      <c r="D31" s="23"/>
      <c r="E31" s="23"/>
      <c r="F31" s="21">
        <v>900</v>
      </c>
      <c r="G31" s="36"/>
      <c r="H31" s="4"/>
      <c r="I31" s="4"/>
    </row>
    <row r="32" spans="1:9" ht="12.75">
      <c r="A32" s="22" t="s">
        <v>53</v>
      </c>
      <c r="B32" s="23"/>
      <c r="C32" s="23"/>
      <c r="D32" s="23"/>
      <c r="E32" s="23"/>
      <c r="F32" s="21">
        <v>300</v>
      </c>
      <c r="G32" s="36"/>
      <c r="H32" s="4"/>
      <c r="I32" s="4"/>
    </row>
    <row r="33" spans="1:9" ht="13.5" thickBot="1">
      <c r="A33" s="37" t="s">
        <v>54</v>
      </c>
      <c r="B33" s="12"/>
      <c r="C33" s="12"/>
      <c r="D33" s="12"/>
      <c r="E33" s="12"/>
      <c r="F33" s="28">
        <v>800</v>
      </c>
      <c r="G33" s="38"/>
      <c r="H33" s="4"/>
      <c r="I33" s="4"/>
    </row>
    <row r="34" spans="1:9" ht="12.75">
      <c r="A34" s="7" t="s">
        <v>19</v>
      </c>
      <c r="B34" s="8"/>
      <c r="C34" s="8"/>
      <c r="D34" s="8"/>
      <c r="E34" s="8"/>
      <c r="F34" s="9"/>
      <c r="G34" s="36"/>
      <c r="H34" s="4"/>
      <c r="I34" s="4"/>
    </row>
    <row r="35" spans="1:9" ht="13.5" thickBot="1">
      <c r="A35" s="37">
        <v>470</v>
      </c>
      <c r="B35" s="12" t="s">
        <v>16</v>
      </c>
      <c r="C35" s="12">
        <v>16.78</v>
      </c>
      <c r="D35" s="12" t="s">
        <v>65</v>
      </c>
      <c r="E35" s="12"/>
      <c r="F35" s="13"/>
      <c r="G35" s="40">
        <f>(A35*C35)</f>
        <v>7886.6</v>
      </c>
      <c r="H35" s="4"/>
      <c r="I35" s="4"/>
    </row>
    <row r="36" spans="1:9" ht="13.5" thickBot="1">
      <c r="A36" s="15" t="s">
        <v>55</v>
      </c>
      <c r="B36" s="16"/>
      <c r="C36" s="16"/>
      <c r="D36" s="16"/>
      <c r="E36" s="25"/>
      <c r="F36" s="25"/>
      <c r="G36" s="41">
        <f>SUM(G16:G35)</f>
        <v>19635.725925925926</v>
      </c>
      <c r="H36" s="6">
        <f>(G36+H24)</f>
        <v>20785.725925925926</v>
      </c>
      <c r="I36" s="3" t="s">
        <v>42</v>
      </c>
    </row>
    <row r="37" spans="1:9" ht="12.75">
      <c r="A37" s="2"/>
      <c r="B37" s="2"/>
      <c r="C37" s="2"/>
      <c r="D37" s="2"/>
      <c r="E37" s="2"/>
      <c r="F37" s="2"/>
      <c r="G37" s="2"/>
      <c r="H37" s="4"/>
      <c r="I37" s="4"/>
    </row>
    <row r="38" spans="1:7" ht="12.75">
      <c r="A38" s="1" t="s">
        <v>56</v>
      </c>
      <c r="B38" s="2"/>
      <c r="C38" s="2"/>
      <c r="D38" s="2">
        <v>124</v>
      </c>
      <c r="E38" s="2"/>
      <c r="F38" s="1" t="s">
        <v>69</v>
      </c>
      <c r="G38" s="42">
        <f>(G36/D38)/100</f>
        <v>1.5835262843488649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&amp;L&amp;"Arial,Standard"&amp;8HubG WBI&amp;D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H3" sqref="H3"/>
    </sheetView>
  </sheetViews>
  <sheetFormatPr defaultColWidth="11.00390625" defaultRowHeight="12.75"/>
  <sheetData>
    <row r="1" spans="1:19" ht="13.5" thickBot="1">
      <c r="A1" s="4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thickBot="1">
      <c r="A2" s="7" t="s">
        <v>1</v>
      </c>
      <c r="B2" s="8"/>
      <c r="C2" s="8"/>
      <c r="D2" s="8"/>
      <c r="E2" s="8"/>
      <c r="F2" s="9"/>
      <c r="G2" s="10" t="s">
        <v>58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3.5" thickBot="1">
      <c r="A3" s="11" t="s">
        <v>3</v>
      </c>
      <c r="B3" s="12"/>
      <c r="C3" s="12"/>
      <c r="D3" s="12"/>
      <c r="E3" s="12"/>
      <c r="F3" s="13"/>
      <c r="G3" s="14">
        <v>32000</v>
      </c>
      <c r="H3" s="2" t="s">
        <v>78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5" thickBot="1">
      <c r="A4" s="15" t="s">
        <v>5</v>
      </c>
      <c r="B4" s="16"/>
      <c r="C4" s="17" t="s">
        <v>6</v>
      </c>
      <c r="D4" s="17" t="s">
        <v>7</v>
      </c>
      <c r="E4" s="17" t="s">
        <v>8</v>
      </c>
      <c r="F4" s="18" t="s">
        <v>9</v>
      </c>
      <c r="G4" s="19">
        <f>(F5+F6+F7+F10)</f>
        <v>35959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20" t="s">
        <v>79</v>
      </c>
      <c r="B5" s="8"/>
      <c r="C5" s="8">
        <v>100</v>
      </c>
      <c r="D5" s="8">
        <v>200</v>
      </c>
      <c r="E5" s="8">
        <v>300</v>
      </c>
      <c r="F5" s="48">
        <f>(C5+D5+E5)</f>
        <v>600</v>
      </c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22" t="s">
        <v>80</v>
      </c>
      <c r="B6" s="23"/>
      <c r="C6" s="23">
        <v>200</v>
      </c>
      <c r="D6" s="23">
        <v>300</v>
      </c>
      <c r="E6" s="23">
        <v>850</v>
      </c>
      <c r="F6" s="49">
        <f>(C6+D6+E6)</f>
        <v>1350</v>
      </c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3.5" thickBot="1">
      <c r="A7" s="22" t="s">
        <v>81</v>
      </c>
      <c r="B7" s="23"/>
      <c r="C7" s="23">
        <v>530</v>
      </c>
      <c r="D7" s="23">
        <v>520</v>
      </c>
      <c r="E7" s="23">
        <v>580</v>
      </c>
      <c r="F7" s="49">
        <f>(C7+D7+E7)</f>
        <v>1630</v>
      </c>
      <c r="G7" s="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3.5" thickBot="1">
      <c r="A8" s="44" t="s">
        <v>16</v>
      </c>
      <c r="B8" s="45" t="s">
        <v>17</v>
      </c>
      <c r="C8" s="46">
        <v>1000</v>
      </c>
      <c r="D8" s="46">
        <v>700</v>
      </c>
      <c r="E8" s="46">
        <v>450</v>
      </c>
      <c r="F8" s="47">
        <f>(C8+D8+E8)</f>
        <v>2150</v>
      </c>
      <c r="G8" s="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22" t="s">
        <v>65</v>
      </c>
      <c r="B9" s="53">
        <v>15.06</v>
      </c>
      <c r="C9" s="26" t="s">
        <v>17</v>
      </c>
      <c r="D9" s="23"/>
      <c r="E9" s="23"/>
      <c r="F9" s="50"/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2" t="s">
        <v>19</v>
      </c>
      <c r="B10" s="23"/>
      <c r="C10" s="23">
        <f>(C8*$B$9)</f>
        <v>15060</v>
      </c>
      <c r="D10" s="23">
        <f>(D8*$B$9)</f>
        <v>10542</v>
      </c>
      <c r="E10" s="23">
        <f>(E8*$B$9)</f>
        <v>6777</v>
      </c>
      <c r="F10" s="50">
        <f>(C10+D10+E10)</f>
        <v>32379</v>
      </c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3.5" thickBot="1">
      <c r="A11" s="27"/>
      <c r="B11" s="12"/>
      <c r="C11" s="12"/>
      <c r="D11" s="12"/>
      <c r="E11" s="12"/>
      <c r="F11" s="51"/>
      <c r="G11" s="2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3.5" thickBot="1">
      <c r="A12" s="24" t="s">
        <v>20</v>
      </c>
      <c r="B12" s="25"/>
      <c r="C12" s="25"/>
      <c r="D12" s="25">
        <v>53</v>
      </c>
      <c r="E12" s="29" t="s">
        <v>82</v>
      </c>
      <c r="F12" s="52">
        <v>105</v>
      </c>
      <c r="G12" s="30">
        <f>-(D12*F12)</f>
        <v>-5565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3.5" thickBot="1">
      <c r="A13" s="15" t="s">
        <v>22</v>
      </c>
      <c r="B13" s="25"/>
      <c r="C13" s="25"/>
      <c r="D13" s="25"/>
      <c r="E13" s="25"/>
      <c r="F13" s="25"/>
      <c r="G13" s="14">
        <f>SUM(G3:G12)</f>
        <v>62394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3.5" thickBot="1">
      <c r="A15" s="7" t="s">
        <v>23</v>
      </c>
      <c r="B15" s="31"/>
      <c r="C15" s="31"/>
      <c r="D15" s="31"/>
      <c r="E15" s="31">
        <v>27</v>
      </c>
      <c r="F15" s="32" t="s">
        <v>24</v>
      </c>
      <c r="G15" s="3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7" t="s">
        <v>25</v>
      </c>
      <c r="B16" s="31"/>
      <c r="C16" s="8"/>
      <c r="D16" s="8"/>
      <c r="E16" s="8"/>
      <c r="F16" s="34"/>
      <c r="G16" s="35" t="s">
        <v>17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2" t="s">
        <v>26</v>
      </c>
      <c r="B17" s="23"/>
      <c r="C17" s="23"/>
      <c r="D17" s="23"/>
      <c r="E17" s="23"/>
      <c r="F17" s="21"/>
      <c r="G17" s="36">
        <f>(G13/E15)</f>
        <v>2310.8888888888887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2" t="s">
        <v>28</v>
      </c>
      <c r="B18" s="23"/>
      <c r="C18" s="23"/>
      <c r="D18" s="23">
        <v>3</v>
      </c>
      <c r="E18" s="26" t="s">
        <v>29</v>
      </c>
      <c r="F18" s="21"/>
      <c r="G18" s="36">
        <f>((G13/100)*D18)</f>
        <v>1871.8200000000002</v>
      </c>
      <c r="H18" s="54" t="s">
        <v>83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2" t="s">
        <v>31</v>
      </c>
      <c r="B19" s="23"/>
      <c r="C19" s="23"/>
      <c r="D19" s="23">
        <v>3</v>
      </c>
      <c r="E19" s="26" t="s">
        <v>32</v>
      </c>
      <c r="F19" s="21">
        <v>40000</v>
      </c>
      <c r="G19" s="36">
        <f>((F19/100)*D19)</f>
        <v>1200</v>
      </c>
      <c r="H19" s="54">
        <f>(G17+G18+G19)</f>
        <v>5382.708888888888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2" t="s">
        <v>34</v>
      </c>
      <c r="B20" s="23"/>
      <c r="C20" s="26" t="s">
        <v>35</v>
      </c>
      <c r="D20" s="23">
        <v>12.5</v>
      </c>
      <c r="E20" s="26" t="s">
        <v>32</v>
      </c>
      <c r="F20" s="21">
        <v>16000</v>
      </c>
      <c r="G20" s="36">
        <f>((F20/100)*D20)</f>
        <v>2000</v>
      </c>
      <c r="H20" s="2" t="s">
        <v>36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2" t="s">
        <v>37</v>
      </c>
      <c r="B21" s="23"/>
      <c r="C21" s="23"/>
      <c r="D21" s="23">
        <v>3</v>
      </c>
      <c r="E21" s="26" t="s">
        <v>29</v>
      </c>
      <c r="F21" s="21"/>
      <c r="G21" s="36">
        <f>((F20/100)*D21)</f>
        <v>480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2" t="s">
        <v>38</v>
      </c>
      <c r="B22" s="23"/>
      <c r="C22" s="23"/>
      <c r="D22" s="26" t="s">
        <v>39</v>
      </c>
      <c r="E22" s="23"/>
      <c r="F22" s="21"/>
      <c r="G22" s="36">
        <f>SUM(F23:F28)</f>
        <v>1070</v>
      </c>
      <c r="H22" s="2">
        <f>(G22+H24)</f>
        <v>2220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2" t="s">
        <v>40</v>
      </c>
      <c r="B23" s="23"/>
      <c r="C23" s="26" t="s">
        <v>41</v>
      </c>
      <c r="D23" s="23"/>
      <c r="E23" s="23"/>
      <c r="F23" s="36">
        <v>220</v>
      </c>
      <c r="G23" s="36"/>
      <c r="H23" s="2" t="s">
        <v>42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2" t="s">
        <v>43</v>
      </c>
      <c r="B24" s="23"/>
      <c r="C24" s="23"/>
      <c r="D24" s="26" t="s">
        <v>67</v>
      </c>
      <c r="E24" s="23"/>
      <c r="F24" s="36">
        <v>250</v>
      </c>
      <c r="G24" s="36"/>
      <c r="H24" s="2">
        <f>23*50</f>
        <v>1150</v>
      </c>
      <c r="I24" s="2" t="s">
        <v>84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2" t="s">
        <v>45</v>
      </c>
      <c r="B25" s="23"/>
      <c r="C25" s="23"/>
      <c r="D25" s="23"/>
      <c r="E25" s="23"/>
      <c r="F25" s="36">
        <v>80</v>
      </c>
      <c r="G25" s="36"/>
      <c r="H25" s="2" t="s">
        <v>46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2" t="s">
        <v>47</v>
      </c>
      <c r="B26" s="23"/>
      <c r="C26" s="23"/>
      <c r="D26" s="23"/>
      <c r="E26" s="23"/>
      <c r="F26" s="36">
        <v>120</v>
      </c>
      <c r="G26" s="3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2" t="s">
        <v>48</v>
      </c>
      <c r="B27" s="23"/>
      <c r="C27" s="23"/>
      <c r="D27" s="23"/>
      <c r="E27" s="23"/>
      <c r="F27" s="21">
        <v>50</v>
      </c>
      <c r="G27" s="3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3.5" thickBot="1">
      <c r="A28" s="37" t="s">
        <v>49</v>
      </c>
      <c r="B28" s="12"/>
      <c r="C28" s="12"/>
      <c r="D28" s="12"/>
      <c r="E28" s="12"/>
      <c r="F28" s="28">
        <v>350</v>
      </c>
      <c r="G28" s="3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7" t="s">
        <v>85</v>
      </c>
      <c r="B29" s="31"/>
      <c r="C29" s="8"/>
      <c r="D29" s="8"/>
      <c r="E29" s="8"/>
      <c r="F29" s="34"/>
      <c r="G29" s="39">
        <f>SUM(F30:F33)</f>
        <v>2200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2" t="s">
        <v>51</v>
      </c>
      <c r="B30" s="23"/>
      <c r="C30" s="23"/>
      <c r="D30" s="23"/>
      <c r="E30" s="23"/>
      <c r="F30" s="21">
        <v>200</v>
      </c>
      <c r="G30" s="3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2" t="s">
        <v>52</v>
      </c>
      <c r="B31" s="23"/>
      <c r="C31" s="23"/>
      <c r="D31" s="23"/>
      <c r="E31" s="23"/>
      <c r="F31" s="21">
        <v>900</v>
      </c>
      <c r="G31" s="3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2" t="s">
        <v>53</v>
      </c>
      <c r="B32" s="23"/>
      <c r="C32" s="23"/>
      <c r="D32" s="23"/>
      <c r="E32" s="23"/>
      <c r="F32" s="21">
        <v>300</v>
      </c>
      <c r="G32" s="3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3.5" thickBot="1">
      <c r="A33" s="37" t="s">
        <v>54</v>
      </c>
      <c r="B33" s="12"/>
      <c r="C33" s="12"/>
      <c r="D33" s="12"/>
      <c r="E33" s="12"/>
      <c r="F33" s="28">
        <v>800</v>
      </c>
      <c r="G33" s="3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7" t="s">
        <v>19</v>
      </c>
      <c r="B34" s="8"/>
      <c r="C34" s="8"/>
      <c r="D34" s="8"/>
      <c r="E34" s="8"/>
      <c r="F34" s="9"/>
      <c r="G34" s="3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3.5" thickBot="1">
      <c r="A35" s="37" t="s">
        <v>17</v>
      </c>
      <c r="B35" s="12">
        <v>470</v>
      </c>
      <c r="C35" s="12" t="s">
        <v>16</v>
      </c>
      <c r="D35" s="12">
        <v>15.06</v>
      </c>
      <c r="E35" s="12" t="s">
        <v>65</v>
      </c>
      <c r="F35" s="13"/>
      <c r="G35" s="40">
        <f>(B35*D35)</f>
        <v>7078.2</v>
      </c>
      <c r="H35" s="2" t="s">
        <v>42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3.5" thickBot="1">
      <c r="A36" s="15" t="s">
        <v>55</v>
      </c>
      <c r="B36" s="16"/>
      <c r="C36" s="16"/>
      <c r="D36" s="16"/>
      <c r="E36" s="25"/>
      <c r="F36" s="25"/>
      <c r="G36" s="41">
        <f>SUM(G16:G35)</f>
        <v>18210.908888888887</v>
      </c>
      <c r="H36" s="54">
        <f>(G36+H24)</f>
        <v>19360.908888888887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 t="s">
        <v>56</v>
      </c>
      <c r="B38" s="2"/>
      <c r="C38" s="2"/>
      <c r="D38" s="2">
        <v>107</v>
      </c>
      <c r="E38" s="2"/>
      <c r="F38" s="2" t="s">
        <v>69</v>
      </c>
      <c r="G38" s="42">
        <f>(G36/D38)/100</f>
        <v>1.7019541017653166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2:19" ht="12.75">
      <c r="L39" s="2"/>
      <c r="M39" s="2"/>
      <c r="N39" s="2"/>
      <c r="O39" s="2"/>
      <c r="P39" s="2"/>
      <c r="Q39" s="2"/>
      <c r="R39" s="2"/>
      <c r="S39" s="2"/>
    </row>
    <row r="40" spans="12:19" ht="12.75">
      <c r="L40" s="2"/>
      <c r="M40" s="2"/>
      <c r="N40" s="2"/>
      <c r="O40" s="2"/>
      <c r="P40" s="2"/>
      <c r="Q40" s="2"/>
      <c r="R40" s="2"/>
      <c r="S40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HuberG</cp:lastModifiedBy>
  <cp:lastPrinted>2001-08-29T10:08:42Z</cp:lastPrinted>
  <dcterms:created xsi:type="dcterms:W3CDTF">2003-01-15T15:12:28Z</dcterms:created>
  <dcterms:modified xsi:type="dcterms:W3CDTF">2013-07-22T14:42:50Z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